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955" windowHeight="4755" tabRatio="863" activeTab="0"/>
  </bookViews>
  <sheets>
    <sheet name="1.) HKR (%)" sheetId="1" r:id="rId1"/>
    <sheet name="2.) PHA (%)" sheetId="2" r:id="rId2"/>
    <sheet name="3.) PHA (%)" sheetId="3" r:id="rId3"/>
    <sheet name="4.) HKR (%)" sheetId="4" r:id="rId4"/>
    <sheet name="5.) PHA (%)" sheetId="5" r:id="rId5"/>
    <sheet name="6.) HKR (%)" sheetId="6" r:id="rId6"/>
    <sheet name="Trenink HKR" sheetId="7" r:id="rId7"/>
    <sheet name="1.) HKR" sheetId="8" r:id="rId8"/>
    <sheet name="2.) PHA" sheetId="9" r:id="rId9"/>
    <sheet name="3.) PHA" sheetId="10" r:id="rId10"/>
    <sheet name="4.) HKR" sheetId="11" r:id="rId11"/>
    <sheet name="5.) PHA" sheetId="12" r:id="rId12"/>
    <sheet name="6.) HKR" sheetId="13" r:id="rId13"/>
    <sheet name="LIGA V MALÉ ODSTŘELOVAČCE" sheetId="14" r:id="rId14"/>
    <sheet name="Rekordy" sheetId="15" r:id="rId15"/>
    <sheet name="TAB - Timer" sheetId="16" r:id="rId16"/>
    <sheet name="Výsledky" sheetId="17" r:id="rId17"/>
  </sheets>
  <definedNames>
    <definedName name="_xlnm.Print_Area" localSheetId="15">'TAB - Timer'!$A$1:$E$35</definedName>
  </definedNames>
  <calcPr fullCalcOnLoad="1"/>
</workbook>
</file>

<file path=xl/sharedStrings.xml><?xml version="1.0" encoding="utf-8"?>
<sst xmlns="http://schemas.openxmlformats.org/spreadsheetml/2006/main" count="2257" uniqueCount="257">
  <si>
    <t>Jméno</t>
  </si>
  <si>
    <t>Příjmení</t>
  </si>
  <si>
    <t>SSK</t>
  </si>
  <si>
    <t>Zbraň</t>
  </si>
  <si>
    <t>B</t>
  </si>
  <si>
    <t>pořadí</t>
  </si>
  <si>
    <t>Zdeněk</t>
  </si>
  <si>
    <t>Ivan</t>
  </si>
  <si>
    <t>Tůma</t>
  </si>
  <si>
    <t>Robert</t>
  </si>
  <si>
    <t>Chlapek</t>
  </si>
  <si>
    <t>Irma</t>
  </si>
  <si>
    <t>Šeneklová</t>
  </si>
  <si>
    <t>Groulík</t>
  </si>
  <si>
    <t>Praha2</t>
  </si>
  <si>
    <t>Znojmo</t>
  </si>
  <si>
    <t>Suhl150</t>
  </si>
  <si>
    <t>452 Varmint</t>
  </si>
  <si>
    <t>Tomáš</t>
  </si>
  <si>
    <t>Ťopka</t>
  </si>
  <si>
    <t>Praha9</t>
  </si>
  <si>
    <t>Ondřej</t>
  </si>
  <si>
    <t>Výsledky jednotlivých závodů</t>
  </si>
  <si>
    <t>B (nej 4)</t>
  </si>
  <si>
    <t>Výsledky</t>
  </si>
  <si>
    <t>Osobní_údaje_střelce</t>
  </si>
  <si>
    <t>Jan</t>
  </si>
  <si>
    <t>Tesař</t>
  </si>
  <si>
    <t>SSK HK</t>
  </si>
  <si>
    <t>Tázlar</t>
  </si>
  <si>
    <t>Nová Paka</t>
  </si>
  <si>
    <t>Vladimír</t>
  </si>
  <si>
    <t>KVZ Trutnov</t>
  </si>
  <si>
    <t>Výsledky jednotlivých položek</t>
  </si>
  <si>
    <t>URNA Pard.</t>
  </si>
  <si>
    <t>Jakub</t>
  </si>
  <si>
    <t>Suhl150 Spec.</t>
  </si>
  <si>
    <t>456 HCS</t>
  </si>
  <si>
    <t>Jiří</t>
  </si>
  <si>
    <t>Plzeň</t>
  </si>
  <si>
    <t>Jindřich</t>
  </si>
  <si>
    <t>C. Liberec</t>
  </si>
  <si>
    <t>Petr</t>
  </si>
  <si>
    <t>Březský</t>
  </si>
  <si>
    <t>Anschutz 1913</t>
  </si>
  <si>
    <t>SSK Nové Lesy</t>
  </si>
  <si>
    <t>MC-12</t>
  </si>
  <si>
    <t>Chrudim</t>
  </si>
  <si>
    <t>Suhl150 (MC)</t>
  </si>
  <si>
    <t>Ludvík</t>
  </si>
  <si>
    <t>SM-2</t>
  </si>
  <si>
    <t>Město Touškov</t>
  </si>
  <si>
    <t>František</t>
  </si>
  <si>
    <t>Markéta</t>
  </si>
  <si>
    <t>1SR+Rukojmí</t>
  </si>
  <si>
    <t>2Timer</t>
  </si>
  <si>
    <t>3Zátěž</t>
  </si>
  <si>
    <t>4Polohy</t>
  </si>
  <si>
    <t>5Los</t>
  </si>
  <si>
    <t>6Kolečka</t>
  </si>
  <si>
    <t>čas</t>
  </si>
  <si>
    <t>stoj</t>
  </si>
  <si>
    <t>sed</t>
  </si>
  <si>
    <t>skore</t>
  </si>
  <si>
    <t>R</t>
  </si>
  <si>
    <t>Tréninkový závod - MaO - HKR - 1.11.08</t>
  </si>
  <si>
    <t>Anschutz 1907</t>
  </si>
  <si>
    <t>Linda</t>
  </si>
  <si>
    <t>Pardubice</t>
  </si>
  <si>
    <t>Ruger 10/22T</t>
  </si>
  <si>
    <t>Střelec číslo 1</t>
  </si>
  <si>
    <t>Střelec číslo 2</t>
  </si>
  <si>
    <t>Střelec číslo 3</t>
  </si>
  <si>
    <t>Střelec číslo 4</t>
  </si>
  <si>
    <t>Střelec číslo 5</t>
  </si>
  <si>
    <t>Střelec číslo 6</t>
  </si>
  <si>
    <t>Střelec číslo 7</t>
  </si>
  <si>
    <t>Střelec číslo 8</t>
  </si>
  <si>
    <t>Střelec číslo 9</t>
  </si>
  <si>
    <t>Střelec číslo 10</t>
  </si>
  <si>
    <t>1. rána</t>
  </si>
  <si>
    <t>2. rána</t>
  </si>
  <si>
    <t>3. rána</t>
  </si>
  <si>
    <t>4. rána</t>
  </si>
  <si>
    <t>A B C D E F G H</t>
  </si>
  <si>
    <t>1. kolo</t>
  </si>
  <si>
    <t>2. kolo</t>
  </si>
  <si>
    <t>3. kolo</t>
  </si>
  <si>
    <t>Vaníček</t>
  </si>
  <si>
    <t>Tesařová</t>
  </si>
  <si>
    <t>1. závod - MaO - HKR - 4.4.2009</t>
  </si>
  <si>
    <t>Michal</t>
  </si>
  <si>
    <t>Hořice</t>
  </si>
  <si>
    <t>Praha</t>
  </si>
  <si>
    <t>Pavel</t>
  </si>
  <si>
    <t>P.HK</t>
  </si>
  <si>
    <t>12_Janoušek</t>
  </si>
  <si>
    <t>24_Richter</t>
  </si>
  <si>
    <t>02_Tesař</t>
  </si>
  <si>
    <t>04_Kučera</t>
  </si>
  <si>
    <t>05_Balounek</t>
  </si>
  <si>
    <t>06_Tůma</t>
  </si>
  <si>
    <t>07_Říha</t>
  </si>
  <si>
    <t>08_Schořík</t>
  </si>
  <si>
    <t>09_Ludvík</t>
  </si>
  <si>
    <t>10_Dvořák</t>
  </si>
  <si>
    <t>16_Chlapek</t>
  </si>
  <si>
    <t>17_Franěk</t>
  </si>
  <si>
    <t>19_Jindra</t>
  </si>
  <si>
    <t>21_Březský</t>
  </si>
  <si>
    <t>22_Groulík</t>
  </si>
  <si>
    <t>01_Jindra</t>
  </si>
  <si>
    <t>03_Šeneklová</t>
  </si>
  <si>
    <t>13_Jindrová</t>
  </si>
  <si>
    <t>20_Benda</t>
  </si>
  <si>
    <t>15_Ťopka</t>
  </si>
  <si>
    <t>Příbram</t>
  </si>
  <si>
    <t>Dobříš</t>
  </si>
  <si>
    <t>5Tácek</t>
  </si>
  <si>
    <t>LIGA V MALÉ ODSTŘELOVAČCE 2009</t>
  </si>
  <si>
    <t>4.4.2009 HKR</t>
  </si>
  <si>
    <t>23.5.2009 PHA</t>
  </si>
  <si>
    <t>29.8.2009 HKR</t>
  </si>
  <si>
    <t>27.6.2009 PHA</t>
  </si>
  <si>
    <t>19.9.2009 PHA</t>
  </si>
  <si>
    <t>10.10.2009 HKR</t>
  </si>
  <si>
    <t>2. závod - MaO - PHA - 23.5.2009</t>
  </si>
  <si>
    <t>Luděk</t>
  </si>
  <si>
    <t>Praha10</t>
  </si>
  <si>
    <t>SM-2 (A)</t>
  </si>
  <si>
    <t>01_Janoušek</t>
  </si>
  <si>
    <t>02_Tůma</t>
  </si>
  <si>
    <t>03_Jindra</t>
  </si>
  <si>
    <t>04_Tesař</t>
  </si>
  <si>
    <t>05_Ťopka</t>
  </si>
  <si>
    <t>06_Ludvík</t>
  </si>
  <si>
    <t>07_Schořík</t>
  </si>
  <si>
    <t>10_Kučera</t>
  </si>
  <si>
    <t>13_Chlapek</t>
  </si>
  <si>
    <t>11_Benda</t>
  </si>
  <si>
    <t>12_Groulík</t>
  </si>
  <si>
    <t>15_Březský</t>
  </si>
  <si>
    <t>16_Tázlar</t>
  </si>
  <si>
    <t>17_Jindrová</t>
  </si>
  <si>
    <t>18_Jindra</t>
  </si>
  <si>
    <t>20_Ťopka</t>
  </si>
  <si>
    <t>09_Šeneklová</t>
  </si>
  <si>
    <t>14_Říha</t>
  </si>
  <si>
    <t>Miroslav</t>
  </si>
  <si>
    <t>19_Andreáš</t>
  </si>
  <si>
    <t>Jindra</t>
  </si>
  <si>
    <t>Jindrová</t>
  </si>
  <si>
    <t>Balounek</t>
  </si>
  <si>
    <t>Richter</t>
  </si>
  <si>
    <t>Franěk</t>
  </si>
  <si>
    <t>Janoušek</t>
  </si>
  <si>
    <t>Kučera</t>
  </si>
  <si>
    <t>Benda</t>
  </si>
  <si>
    <t>Schořík</t>
  </si>
  <si>
    <t>Dvořák</t>
  </si>
  <si>
    <t>Říha</t>
  </si>
  <si>
    <t>3. závod - MaO - PHA - 27.6.2009</t>
  </si>
  <si>
    <t>Praha5</t>
  </si>
  <si>
    <t>456 Spec.</t>
  </si>
  <si>
    <t>Praha4</t>
  </si>
  <si>
    <t>SSK Borek C.B.</t>
  </si>
  <si>
    <t>Daniel</t>
  </si>
  <si>
    <t>SSK Tyn n.V.</t>
  </si>
  <si>
    <t>Martin</t>
  </si>
  <si>
    <t>SSK Pha</t>
  </si>
  <si>
    <t>452 Varmint (B)</t>
  </si>
  <si>
    <t>Ural-2</t>
  </si>
  <si>
    <t>SSK Prachatice</t>
  </si>
  <si>
    <t>453 Varmint</t>
  </si>
  <si>
    <t>23_Chlapek</t>
  </si>
  <si>
    <t>21_Tesař</t>
  </si>
  <si>
    <t>24_Bednář</t>
  </si>
  <si>
    <r>
      <t>20</t>
    </r>
    <r>
      <rPr>
        <sz val="10"/>
        <rFont val="Arial"/>
        <family val="2"/>
      </rPr>
      <t>_Richter</t>
    </r>
  </si>
  <si>
    <t>19_Jindrová</t>
  </si>
  <si>
    <t>18_Ťopka</t>
  </si>
  <si>
    <t>06_Ťopka</t>
  </si>
  <si>
    <t>08_Janoušek</t>
  </si>
  <si>
    <t>11_Kučera</t>
  </si>
  <si>
    <t>10_Šeneklová</t>
  </si>
  <si>
    <t>07_Jindra</t>
  </si>
  <si>
    <t>17_Březský</t>
  </si>
  <si>
    <t>16_Schaffelhofer</t>
  </si>
  <si>
    <t>01_Dostál</t>
  </si>
  <si>
    <t>02_Benda</t>
  </si>
  <si>
    <t>03_Fokt</t>
  </si>
  <si>
    <t>04_Fráz</t>
  </si>
  <si>
    <t>05_Kouba</t>
  </si>
  <si>
    <t>12_Jindra</t>
  </si>
  <si>
    <t>13_Krotký</t>
  </si>
  <si>
    <t>14_Růžička</t>
  </si>
  <si>
    <t>15_Morkes</t>
  </si>
  <si>
    <t>Dostál</t>
  </si>
  <si>
    <t>Fokt</t>
  </si>
  <si>
    <t>Fráz</t>
  </si>
  <si>
    <t>Kouba</t>
  </si>
  <si>
    <t>Krotký</t>
  </si>
  <si>
    <t>Růžička</t>
  </si>
  <si>
    <t>Morkes</t>
  </si>
  <si>
    <t>Schaffelhofer</t>
  </si>
  <si>
    <t>Andreáš</t>
  </si>
  <si>
    <t>Bednář</t>
  </si>
  <si>
    <t>4. závod - MaO - HKR - 29.8.2009</t>
  </si>
  <si>
    <t>456 (/2)</t>
  </si>
  <si>
    <t>Praha6</t>
  </si>
  <si>
    <t>5Rukojmi</t>
  </si>
  <si>
    <t>5. závod - MaO - PHA - 19.9.2009</t>
  </si>
  <si>
    <t>Suhl150 (A)</t>
  </si>
  <si>
    <t>Vtelenský</t>
  </si>
  <si>
    <t>SSK Cosmanos</t>
  </si>
  <si>
    <t>Anschutz 54</t>
  </si>
  <si>
    <t>Josef</t>
  </si>
  <si>
    <t>SSK Unhošť</t>
  </si>
  <si>
    <t>ZKM 456</t>
  </si>
  <si>
    <t>SSK Stará Lysá</t>
  </si>
  <si>
    <t>Krejčík</t>
  </si>
  <si>
    <t>Vreštiak</t>
  </si>
  <si>
    <t>Svoboda</t>
  </si>
  <si>
    <t>5Smiles</t>
  </si>
  <si>
    <t>poř.</t>
  </si>
  <si>
    <t>100b</t>
  </si>
  <si>
    <t>6. závod - MaO - HKR - 10.10.2009</t>
  </si>
  <si>
    <t>40b</t>
  </si>
  <si>
    <t>112,03b</t>
  </si>
  <si>
    <t>99b</t>
  </si>
  <si>
    <t>97b</t>
  </si>
  <si>
    <t>6b</t>
  </si>
  <si>
    <t>5b</t>
  </si>
  <si>
    <t>80b</t>
  </si>
  <si>
    <t>75b</t>
  </si>
  <si>
    <t>Rekordy disciplíny MaO - nejlepší výsledky</t>
  </si>
  <si>
    <t>Rukojmí</t>
  </si>
  <si>
    <t>Timer</t>
  </si>
  <si>
    <t>Zátěž</t>
  </si>
  <si>
    <t>Polohy</t>
  </si>
  <si>
    <t>Tácek</t>
  </si>
  <si>
    <t>Rukojmí v oknech</t>
  </si>
  <si>
    <t>Kolečka</t>
  </si>
  <si>
    <t>Celkový závod, procenta</t>
  </si>
  <si>
    <t>Eva</t>
  </si>
  <si>
    <t>Schoříková</t>
  </si>
  <si>
    <t>David</t>
  </si>
  <si>
    <t>5Ruk.v.o.</t>
  </si>
  <si>
    <t>Mička</t>
  </si>
  <si>
    <t>SBTS M.T.</t>
  </si>
  <si>
    <t>107,43b</t>
  </si>
  <si>
    <t>101,25b</t>
  </si>
  <si>
    <t>98b</t>
  </si>
  <si>
    <t>start.č.</t>
  </si>
  <si>
    <t>Vybavení</t>
  </si>
  <si>
    <t>b</t>
  </si>
  <si>
    <t>%</t>
  </si>
  <si>
    <t>?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</si>
</sst>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%"/>
    <numFmt numFmtId="170" formatCode="0.00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7" borderId="0" xfId="0" applyFill="1" applyAlignment="1">
      <alignment horizontal="left"/>
    </xf>
    <xf numFmtId="0" fontId="3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3" fillId="42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/>
    </xf>
    <xf numFmtId="0" fontId="0" fillId="43" borderId="10" xfId="0" applyFont="1" applyFill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3" fillId="44" borderId="13" xfId="0" applyFont="1" applyFill="1" applyBorder="1" applyAlignment="1">
      <alignment horizontal="center" vertical="center"/>
    </xf>
    <xf numFmtId="0" fontId="3" fillId="44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9" fontId="3" fillId="12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3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3" fillId="12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10" borderId="0" xfId="0" applyFont="1" applyFill="1" applyBorder="1" applyAlignment="1">
      <alignment horizontal="left"/>
    </xf>
    <xf numFmtId="0" fontId="3" fillId="45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/>
    </xf>
    <xf numFmtId="0" fontId="3" fillId="47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49" borderId="10" xfId="0" applyFill="1" applyBorder="1" applyAlignment="1">
      <alignment horizontal="center"/>
    </xf>
    <xf numFmtId="169" fontId="0" fillId="47" borderId="10" xfId="0" applyNumberFormat="1" applyFont="1" applyFill="1" applyBorder="1" applyAlignment="1">
      <alignment horizontal="center"/>
    </xf>
    <xf numFmtId="169" fontId="0" fillId="10" borderId="10" xfId="0" applyNumberFormat="1" applyFont="1" applyFill="1" applyBorder="1" applyAlignment="1">
      <alignment horizontal="center"/>
    </xf>
    <xf numFmtId="2" fontId="0" fillId="47" borderId="10" xfId="0" applyNumberFormat="1" applyFont="1" applyFill="1" applyBorder="1" applyAlignment="1">
      <alignment horizontal="center"/>
    </xf>
    <xf numFmtId="169" fontId="0" fillId="47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69" fontId="0" fillId="10" borderId="10" xfId="0" applyNumberFormat="1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169" fontId="3" fillId="51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0" fillId="49" borderId="10" xfId="0" applyFill="1" applyBorder="1" applyAlignment="1">
      <alignment horizontal="left"/>
    </xf>
    <xf numFmtId="0" fontId="0" fillId="49" borderId="10" xfId="0" applyFont="1" applyFill="1" applyBorder="1" applyAlignment="1">
      <alignment horizontal="left"/>
    </xf>
    <xf numFmtId="0" fontId="0" fillId="46" borderId="10" xfId="0" applyFill="1" applyBorder="1" applyAlignment="1">
      <alignment horizontal="left"/>
    </xf>
    <xf numFmtId="0" fontId="0" fillId="46" borderId="0" xfId="0" applyFill="1" applyAlignment="1">
      <alignment horizontal="center"/>
    </xf>
    <xf numFmtId="0" fontId="0" fillId="46" borderId="0" xfId="0" applyFill="1" applyAlignment="1">
      <alignment horizontal="left"/>
    </xf>
    <xf numFmtId="0" fontId="0" fillId="4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8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52" borderId="19" xfId="0" applyFont="1" applyFill="1" applyBorder="1" applyAlignment="1">
      <alignment horizontal="center" vertical="center"/>
    </xf>
    <xf numFmtId="0" fontId="4" fillId="5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5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54" borderId="19" xfId="0" applyFont="1" applyFill="1" applyBorder="1" applyAlignment="1">
      <alignment horizontal="center" vertical="center"/>
    </xf>
    <xf numFmtId="0" fontId="3" fillId="5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3" fillId="55" borderId="10" xfId="0" applyNumberFormat="1" applyFont="1" applyFill="1" applyBorder="1" applyAlignment="1">
      <alignment horizontal="center" vertical="center"/>
    </xf>
    <xf numFmtId="0" fontId="3" fillId="55" borderId="10" xfId="0" applyFont="1" applyFill="1" applyBorder="1" applyAlignment="1">
      <alignment horizontal="center" vertical="center"/>
    </xf>
    <xf numFmtId="14" fontId="3" fillId="56" borderId="10" xfId="0" applyNumberFormat="1" applyFont="1" applyFill="1" applyBorder="1" applyAlignment="1">
      <alignment horizontal="center" vertical="center"/>
    </xf>
    <xf numFmtId="0" fontId="3" fillId="56" borderId="10" xfId="0" applyFont="1" applyFill="1" applyBorder="1" applyAlignment="1">
      <alignment horizontal="center" vertical="center"/>
    </xf>
    <xf numFmtId="14" fontId="3" fillId="57" borderId="10" xfId="0" applyNumberFormat="1" applyFont="1" applyFill="1" applyBorder="1" applyAlignment="1">
      <alignment horizontal="center" vertical="center"/>
    </xf>
    <xf numFmtId="0" fontId="3" fillId="57" borderId="10" xfId="0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3" fillId="57" borderId="19" xfId="0" applyNumberFormat="1" applyFont="1" applyFill="1" applyBorder="1" applyAlignment="1">
      <alignment horizontal="center" vertical="justify"/>
    </xf>
    <xf numFmtId="0" fontId="3" fillId="57" borderId="21" xfId="0" applyFont="1" applyFill="1" applyBorder="1" applyAlignment="1">
      <alignment horizontal="center" vertical="justify"/>
    </xf>
    <xf numFmtId="14" fontId="3" fillId="42" borderId="19" xfId="0" applyNumberFormat="1" applyFont="1" applyFill="1" applyBorder="1" applyAlignment="1">
      <alignment horizontal="center" vertical="justify"/>
    </xf>
    <xf numFmtId="0" fontId="3" fillId="42" borderId="21" xfId="0" applyFont="1" applyFill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7">
    <dxf>
      <font>
        <color rgb="FFFF0000"/>
      </font>
    </dxf>
    <dxf>
      <font>
        <color theme="1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theme="0"/>
      </font>
    </dxf>
    <dxf>
      <font>
        <color theme="1"/>
      </font>
    </dxf>
    <dxf>
      <font>
        <color theme="3" tint="0.7999799847602844"/>
      </font>
    </dxf>
    <dxf>
      <font>
        <color theme="6" tint="0.5999600291252136"/>
      </font>
    </dxf>
    <dxf>
      <font>
        <color theme="0"/>
      </font>
    </dxf>
    <dxf>
      <font>
        <color rgb="FFFFC000"/>
      </font>
    </dxf>
    <dxf>
      <font>
        <color theme="3" tint="0.7999799847602844"/>
      </font>
    </dxf>
    <dxf>
      <font>
        <color theme="6" tint="0.5999600291252136"/>
      </font>
    </dxf>
    <dxf>
      <font>
        <color theme="0"/>
      </font>
    </dxf>
    <dxf>
      <font>
        <color rgb="FFFFC000"/>
      </font>
    </dxf>
    <dxf>
      <font>
        <color theme="3" tint="0.7999799847602844"/>
      </font>
    </dxf>
    <dxf>
      <font>
        <color theme="6" tint="0.5999600291252136"/>
      </font>
    </dxf>
    <dxf>
      <font>
        <color theme="0"/>
      </font>
    </dxf>
    <dxf>
      <font>
        <color rgb="FFFFC000"/>
      </font>
    </dxf>
    <dxf>
      <font>
        <color theme="3" tint="0.7999799847602844"/>
      </font>
    </dxf>
    <dxf>
      <font>
        <color theme="6" tint="0.5999600291252136"/>
      </font>
    </dxf>
    <dxf>
      <font>
        <color theme="0"/>
      </font>
    </dxf>
    <dxf>
      <font>
        <color rgb="FFFFC000"/>
      </font>
    </dxf>
    <dxf>
      <font>
        <color theme="3" tint="0.7999799847602844"/>
      </font>
    </dxf>
    <dxf>
      <font>
        <color theme="6" tint="0.5999600291252136"/>
      </font>
    </dxf>
    <dxf>
      <font>
        <color theme="0"/>
      </font>
    </dxf>
    <dxf>
      <font>
        <color rgb="FFFFC000"/>
      </font>
    </dxf>
    <dxf>
      <font>
        <color theme="3" tint="0.7999799847602844"/>
      </font>
    </dxf>
    <dxf>
      <font>
        <color theme="6" tint="0.5999600291252136"/>
      </font>
    </dxf>
    <dxf>
      <font>
        <color theme="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625"/>
          <c:w val="0.72225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Výsledky!$A$30</c:f>
              <c:strCache>
                <c:ptCount val="1"/>
                <c:pt idx="0">
                  <c:v>Jan Tesař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Výsledky!$B$30:$L$30</c:f>
              <c:numCache/>
            </c:numRef>
          </c:val>
          <c:smooth val="0"/>
        </c:ser>
        <c:ser>
          <c:idx val="1"/>
          <c:order val="1"/>
          <c:tx>
            <c:strRef>
              <c:f>Výsledky!$A$31</c:f>
              <c:strCache>
                <c:ptCount val="1"/>
                <c:pt idx="0">
                  <c:v>Petr Březský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Výsledky!$B$31:$L$31</c:f>
              <c:numCache/>
            </c:numRef>
          </c:val>
          <c:smooth val="0"/>
        </c:ser>
        <c:ser>
          <c:idx val="2"/>
          <c:order val="2"/>
          <c:tx>
            <c:strRef>
              <c:f>Výsledky!$A$32</c:f>
              <c:strCache>
                <c:ptCount val="1"/>
                <c:pt idx="0">
                  <c:v>Robert Chlapek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Výsledky!$B$32:$L$32</c:f>
              <c:numCache/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0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4025"/>
          <c:w val="0.22475"/>
          <c:h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75"/>
          <c:w val="0.7232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Výsledky!$A$33</c:f>
              <c:strCache>
                <c:ptCount val="1"/>
                <c:pt idx="0">
                  <c:v>Zdeněk Groulík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Výsledky!$B$33:$L$33</c:f>
              <c:numCache/>
            </c:numRef>
          </c:val>
          <c:smooth val="0"/>
        </c:ser>
        <c:ser>
          <c:idx val="1"/>
          <c:order val="1"/>
          <c:tx>
            <c:strRef>
              <c:f>Výsledky!$A$34</c:f>
              <c:strCache>
                <c:ptCount val="1"/>
                <c:pt idx="0">
                  <c:v>Irma Šeneklová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Výsledky!$B$34:$L$34</c:f>
              <c:numCache/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421"/>
          <c:w val="0.2245"/>
          <c:h val="0.1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725"/>
          <c:w val="0.701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Výsledky!$A$35</c:f>
              <c:strCache>
                <c:ptCount val="1"/>
                <c:pt idx="0">
                  <c:v>Ivan Tůma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Výsledky!$B$35:$L$35</c:f>
              <c:numCache/>
            </c:numRef>
          </c:val>
          <c:smooth val="0"/>
        </c:ser>
        <c:ser>
          <c:idx val="1"/>
          <c:order val="1"/>
          <c:tx>
            <c:strRef>
              <c:f>Výsledky!$A$36</c:f>
              <c:strCache>
                <c:ptCount val="1"/>
                <c:pt idx="0">
                  <c:v>František Jindra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Výsledky!$B$36:$L$36</c:f>
              <c:numCache/>
            </c:numRef>
          </c:val>
          <c:smooth val="0"/>
        </c:ser>
        <c:ser>
          <c:idx val="2"/>
          <c:order val="2"/>
          <c:tx>
            <c:strRef>
              <c:f>Výsledky!$A$37</c:f>
              <c:strCache>
                <c:ptCount val="1"/>
                <c:pt idx="0">
                  <c:v>Tomáš Ťopka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Výsledky!$B$37:$L$37</c:f>
              <c:numCache/>
            </c:numRef>
          </c:val>
          <c:smooth val="0"/>
        </c:ser>
        <c:ser>
          <c:idx val="3"/>
          <c:order val="3"/>
          <c:tx>
            <c:strRef>
              <c:f>Výsledky!$A$38</c:f>
              <c:strCache>
                <c:ptCount val="1"/>
                <c:pt idx="0">
                  <c:v>Tomáš Jindra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Výsledky!$B$38:$L$38</c:f>
              <c:numCache/>
            </c:numRef>
          </c:val>
          <c:smooth val="0"/>
        </c:ser>
        <c:ser>
          <c:idx val="4"/>
          <c:order val="4"/>
          <c:tx>
            <c:strRef>
              <c:f>Výsledky!$A$39</c:f>
              <c:strCache>
                <c:ptCount val="1"/>
                <c:pt idx="0">
                  <c:v>Markéta Jindrová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Výsledky!$B$39:$L$39</c:f>
              <c:numCache/>
            </c:numRef>
          </c:val>
          <c:smooth val="0"/>
        </c:ser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1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1625"/>
          <c:w val="0.24625"/>
          <c:h val="0.3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14</xdr:row>
      <xdr:rowOff>114300</xdr:rowOff>
    </xdr:from>
    <xdr:to>
      <xdr:col>22</xdr:col>
      <xdr:colOff>142875</xdr:colOff>
      <xdr:row>37</xdr:row>
      <xdr:rowOff>142875</xdr:rowOff>
    </xdr:to>
    <xdr:graphicFrame>
      <xdr:nvGraphicFramePr>
        <xdr:cNvPr id="1" name="Graf 3"/>
        <xdr:cNvGraphicFramePr/>
      </xdr:nvGraphicFramePr>
      <xdr:xfrm>
        <a:off x="5514975" y="2381250"/>
        <a:ext cx="5295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37</xdr:row>
      <xdr:rowOff>104775</xdr:rowOff>
    </xdr:from>
    <xdr:to>
      <xdr:col>21</xdr:col>
      <xdr:colOff>438150</xdr:colOff>
      <xdr:row>56</xdr:row>
      <xdr:rowOff>123825</xdr:rowOff>
    </xdr:to>
    <xdr:graphicFrame>
      <xdr:nvGraphicFramePr>
        <xdr:cNvPr id="2" name="Graf 4"/>
        <xdr:cNvGraphicFramePr/>
      </xdr:nvGraphicFramePr>
      <xdr:xfrm>
        <a:off x="5191125" y="6096000"/>
        <a:ext cx="53054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57</xdr:row>
      <xdr:rowOff>38100</xdr:rowOff>
    </xdr:from>
    <xdr:to>
      <xdr:col>21</xdr:col>
      <xdr:colOff>438150</xdr:colOff>
      <xdr:row>77</xdr:row>
      <xdr:rowOff>47625</xdr:rowOff>
    </xdr:to>
    <xdr:graphicFrame>
      <xdr:nvGraphicFramePr>
        <xdr:cNvPr id="3" name="Graf 5"/>
        <xdr:cNvGraphicFramePr/>
      </xdr:nvGraphicFramePr>
      <xdr:xfrm>
        <a:off x="5191125" y="9267825"/>
        <a:ext cx="53054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tabColor theme="0" tint="-0.4999699890613556"/>
    <pageSetUpPr fitToPage="1"/>
  </sheetPr>
  <dimension ref="A1:X36"/>
  <sheetViews>
    <sheetView tabSelected="1" zoomScale="90" zoomScaleNormal="90" zoomScalePageLayoutView="0" workbookViewId="0" topLeftCell="A1">
      <selection activeCell="S7" sqref="S7"/>
    </sheetView>
  </sheetViews>
  <sheetFormatPr defaultColWidth="9.140625" defaultRowHeight="12.75"/>
  <cols>
    <col min="1" max="1" width="6.57421875" style="1" customWidth="1"/>
    <col min="2" max="2" width="8.8515625" style="15" customWidth="1"/>
    <col min="3" max="3" width="11.421875" style="15" customWidth="1"/>
    <col min="4" max="5" width="14.8515625" style="15" customWidth="1"/>
    <col min="6" max="6" width="4.421875" style="1" customWidth="1"/>
    <col min="7" max="7" width="7.57421875" style="1" customWidth="1"/>
    <col min="8" max="8" width="4.421875" style="1" customWidth="1"/>
    <col min="9" max="9" width="7.57421875" style="1" customWidth="1"/>
    <col min="10" max="11" width="4.421875" style="1" customWidth="1"/>
    <col min="12" max="12" width="7.28125" style="1" customWidth="1"/>
    <col min="13" max="13" width="7.57421875" style="1" customWidth="1"/>
    <col min="14" max="16" width="4.421875" style="1" customWidth="1"/>
    <col min="17" max="17" width="7.57421875" style="1" customWidth="1"/>
    <col min="18" max="18" width="4.421875" style="1" customWidth="1"/>
    <col min="19" max="19" width="7.57421875" style="1" customWidth="1"/>
    <col min="20" max="20" width="4.421875" style="1" customWidth="1"/>
    <col min="21" max="21" width="7.57421875" style="1" customWidth="1"/>
    <col min="22" max="22" width="2.57421875" style="1" customWidth="1"/>
    <col min="23" max="23" width="7.7109375" style="1" customWidth="1"/>
    <col min="24" max="24" width="6.57421875" style="1" customWidth="1"/>
    <col min="25" max="16384" width="9.140625" style="1" customWidth="1"/>
  </cols>
  <sheetData>
    <row r="1" spans="1:24" s="7" customFormat="1" ht="18">
      <c r="A1" s="83" t="s">
        <v>90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3" t="s">
        <v>54</v>
      </c>
      <c r="G2" s="94"/>
      <c r="H2" s="95" t="s">
        <v>55</v>
      </c>
      <c r="I2" s="96"/>
      <c r="J2" s="93" t="s">
        <v>56</v>
      </c>
      <c r="K2" s="93"/>
      <c r="L2" s="93"/>
      <c r="M2" s="94"/>
      <c r="N2" s="95" t="s">
        <v>57</v>
      </c>
      <c r="O2" s="95"/>
      <c r="P2" s="95"/>
      <c r="Q2" s="96"/>
      <c r="R2" s="93" t="s">
        <v>58</v>
      </c>
      <c r="S2" s="94"/>
      <c r="T2" s="95" t="s">
        <v>59</v>
      </c>
      <c r="U2" s="96"/>
      <c r="V2" s="59" t="s">
        <v>64</v>
      </c>
      <c r="W2" s="89"/>
      <c r="X2" s="89"/>
    </row>
    <row r="3" spans="1:24" s="7" customFormat="1" ht="12.75">
      <c r="A3" s="11" t="s">
        <v>252</v>
      </c>
      <c r="B3" s="60" t="s">
        <v>0</v>
      </c>
      <c r="C3" s="60" t="s">
        <v>1</v>
      </c>
      <c r="D3" s="60" t="s">
        <v>2</v>
      </c>
      <c r="E3" s="60" t="s">
        <v>253</v>
      </c>
      <c r="F3" s="61" t="s">
        <v>254</v>
      </c>
      <c r="G3" s="61" t="s">
        <v>255</v>
      </c>
      <c r="H3" s="62" t="s">
        <v>254</v>
      </c>
      <c r="I3" s="62" t="s">
        <v>255</v>
      </c>
      <c r="J3" s="61" t="s">
        <v>254</v>
      </c>
      <c r="K3" s="61" t="s">
        <v>60</v>
      </c>
      <c r="L3" s="61" t="s">
        <v>4</v>
      </c>
      <c r="M3" s="61" t="s">
        <v>255</v>
      </c>
      <c r="N3" s="62" t="s">
        <v>61</v>
      </c>
      <c r="O3" s="62" t="s">
        <v>62</v>
      </c>
      <c r="P3" s="62" t="s">
        <v>4</v>
      </c>
      <c r="Q3" s="62" t="s">
        <v>255</v>
      </c>
      <c r="R3" s="61" t="s">
        <v>254</v>
      </c>
      <c r="S3" s="61" t="s">
        <v>255</v>
      </c>
      <c r="T3" s="62" t="s">
        <v>254</v>
      </c>
      <c r="U3" s="62" t="s">
        <v>255</v>
      </c>
      <c r="V3" s="63" t="s">
        <v>64</v>
      </c>
      <c r="W3" s="21" t="s">
        <v>255</v>
      </c>
      <c r="X3" s="11" t="s">
        <v>5</v>
      </c>
    </row>
    <row r="4" spans="1:24" ht="12.75">
      <c r="A4" s="10" t="s">
        <v>256</v>
      </c>
      <c r="B4" s="23" t="s">
        <v>26</v>
      </c>
      <c r="C4" s="30" t="s">
        <v>98</v>
      </c>
      <c r="D4" s="27" t="s">
        <v>28</v>
      </c>
      <c r="E4" s="27" t="s">
        <v>44</v>
      </c>
      <c r="F4" s="5">
        <v>98</v>
      </c>
      <c r="G4" s="66">
        <f aca="true" t="shared" si="0" ref="G4:G33">TRUNC(F4/100,3)</f>
        <v>0.98</v>
      </c>
      <c r="H4" s="4">
        <v>39</v>
      </c>
      <c r="I4" s="67">
        <f aca="true" t="shared" si="1" ref="I4:I33">TRUNC(H4/40,3)</f>
        <v>0.975</v>
      </c>
      <c r="J4" s="4">
        <v>29</v>
      </c>
      <c r="K4" s="4">
        <v>29.87</v>
      </c>
      <c r="L4" s="68">
        <f aca="true" t="shared" si="2" ref="L4:L33">(J4*J4*J4*J4*J4)/K4/10000</f>
        <v>68.66805825242717</v>
      </c>
      <c r="M4" s="69">
        <f aca="true" t="shared" si="3" ref="M4:M33">IF(K4&gt;1,(0.5+(TRUNC(L4/250,3))),0)</f>
        <v>0.774</v>
      </c>
      <c r="N4" s="4">
        <v>32</v>
      </c>
      <c r="O4" s="4">
        <v>49</v>
      </c>
      <c r="P4" s="70">
        <f aca="true" t="shared" si="4" ref="P4:P33">N4+O4</f>
        <v>81</v>
      </c>
      <c r="Q4" s="71">
        <f aca="true" t="shared" si="5" ref="Q4:Q23">TRUNC(P4/100,3)</f>
        <v>0.81</v>
      </c>
      <c r="R4" s="4">
        <v>4</v>
      </c>
      <c r="S4" s="69">
        <f aca="true" t="shared" si="6" ref="S4:S23">TRUNC(R4/6,3)</f>
        <v>0.666</v>
      </c>
      <c r="T4" s="4">
        <v>75</v>
      </c>
      <c r="U4" s="71">
        <f>TRUNC(T4/100,3)</f>
        <v>0.75</v>
      </c>
      <c r="V4" s="72"/>
      <c r="W4" s="73">
        <f aca="true" t="shared" si="7" ref="W4:W33">SUM(U4,S4,Q4,M4,I4,G4)</f>
        <v>4.955</v>
      </c>
      <c r="X4" s="10">
        <v>1</v>
      </c>
    </row>
    <row r="5" spans="1:24" ht="12.75">
      <c r="A5" s="10" t="s">
        <v>256</v>
      </c>
      <c r="B5" s="23" t="s">
        <v>18</v>
      </c>
      <c r="C5" s="30" t="s">
        <v>111</v>
      </c>
      <c r="D5" s="27" t="s">
        <v>39</v>
      </c>
      <c r="E5" s="27" t="s">
        <v>50</v>
      </c>
      <c r="F5" s="5">
        <v>99</v>
      </c>
      <c r="G5" s="66">
        <f t="shared" si="0"/>
        <v>0.99</v>
      </c>
      <c r="H5" s="4">
        <v>36</v>
      </c>
      <c r="I5" s="67">
        <f t="shared" si="1"/>
        <v>0.9</v>
      </c>
      <c r="J5" s="4">
        <v>20</v>
      </c>
      <c r="K5" s="4">
        <v>25.13</v>
      </c>
      <c r="L5" s="68">
        <f t="shared" si="2"/>
        <v>12.733784321528054</v>
      </c>
      <c r="M5" s="69">
        <f t="shared" si="3"/>
        <v>0.55</v>
      </c>
      <c r="N5" s="4">
        <v>44</v>
      </c>
      <c r="O5" s="4">
        <v>47</v>
      </c>
      <c r="P5" s="70">
        <f t="shared" si="4"/>
        <v>91</v>
      </c>
      <c r="Q5" s="71">
        <f t="shared" si="5"/>
        <v>0.91</v>
      </c>
      <c r="R5" s="4">
        <v>4</v>
      </c>
      <c r="S5" s="69">
        <f t="shared" si="6"/>
        <v>0.666</v>
      </c>
      <c r="T5" s="4">
        <v>47</v>
      </c>
      <c r="U5" s="71">
        <f aca="true" t="shared" si="8" ref="U5:U33">TRUNC(T5/100,3)</f>
        <v>0.47</v>
      </c>
      <c r="V5" s="72"/>
      <c r="W5" s="73">
        <f t="shared" si="7"/>
        <v>4.486</v>
      </c>
      <c r="X5" s="10">
        <v>2</v>
      </c>
    </row>
    <row r="6" spans="1:24" ht="12.75">
      <c r="A6" s="10" t="s">
        <v>256</v>
      </c>
      <c r="B6" s="23" t="s">
        <v>42</v>
      </c>
      <c r="C6" s="30" t="s">
        <v>109</v>
      </c>
      <c r="D6" s="27" t="s">
        <v>45</v>
      </c>
      <c r="E6" s="27" t="s">
        <v>44</v>
      </c>
      <c r="F6" s="5">
        <v>80</v>
      </c>
      <c r="G6" s="66">
        <f t="shared" si="0"/>
        <v>0.8</v>
      </c>
      <c r="H6" s="4">
        <v>37</v>
      </c>
      <c r="I6" s="67">
        <f t="shared" si="1"/>
        <v>0.925</v>
      </c>
      <c r="J6" s="4">
        <v>25</v>
      </c>
      <c r="K6" s="4">
        <v>25.72</v>
      </c>
      <c r="L6" s="68">
        <f t="shared" si="2"/>
        <v>37.96899300155521</v>
      </c>
      <c r="M6" s="69">
        <f t="shared" si="3"/>
        <v>0.651</v>
      </c>
      <c r="N6" s="4">
        <v>47</v>
      </c>
      <c r="O6" s="4">
        <v>50</v>
      </c>
      <c r="P6" s="70">
        <f t="shared" si="4"/>
        <v>97</v>
      </c>
      <c r="Q6" s="71">
        <f t="shared" si="5"/>
        <v>0.97</v>
      </c>
      <c r="R6" s="4">
        <v>3</v>
      </c>
      <c r="S6" s="69">
        <f t="shared" si="6"/>
        <v>0.5</v>
      </c>
      <c r="T6" s="4">
        <v>66</v>
      </c>
      <c r="U6" s="71">
        <f t="shared" si="8"/>
        <v>0.66</v>
      </c>
      <c r="V6" s="72"/>
      <c r="W6" s="73">
        <f t="shared" si="7"/>
        <v>4.505999999999999</v>
      </c>
      <c r="X6" s="10">
        <v>3</v>
      </c>
    </row>
    <row r="7" spans="1:24" ht="12.75">
      <c r="A7" s="10" t="s">
        <v>256</v>
      </c>
      <c r="B7" s="23" t="s">
        <v>7</v>
      </c>
      <c r="C7" s="30" t="s">
        <v>101</v>
      </c>
      <c r="D7" s="27" t="s">
        <v>30</v>
      </c>
      <c r="E7" s="27" t="s">
        <v>66</v>
      </c>
      <c r="F7" s="5">
        <v>67</v>
      </c>
      <c r="G7" s="66">
        <f t="shared" si="0"/>
        <v>0.67</v>
      </c>
      <c r="H7" s="4">
        <v>37</v>
      </c>
      <c r="I7" s="67">
        <f t="shared" si="1"/>
        <v>0.925</v>
      </c>
      <c r="J7" s="4">
        <v>27</v>
      </c>
      <c r="K7" s="4">
        <v>31.59</v>
      </c>
      <c r="L7" s="68">
        <f t="shared" si="2"/>
        <v>45.42230769230769</v>
      </c>
      <c r="M7" s="69">
        <f t="shared" si="3"/>
        <v>0.681</v>
      </c>
      <c r="N7" s="4">
        <v>35</v>
      </c>
      <c r="O7" s="4">
        <v>43</v>
      </c>
      <c r="P7" s="70">
        <f t="shared" si="4"/>
        <v>78</v>
      </c>
      <c r="Q7" s="71">
        <f t="shared" si="5"/>
        <v>0.78</v>
      </c>
      <c r="R7" s="4">
        <v>5</v>
      </c>
      <c r="S7" s="69">
        <f t="shared" si="6"/>
        <v>0.833</v>
      </c>
      <c r="T7" s="4">
        <v>32</v>
      </c>
      <c r="U7" s="71">
        <f t="shared" si="8"/>
        <v>0.32</v>
      </c>
      <c r="V7" s="72"/>
      <c r="W7" s="73">
        <f t="shared" si="7"/>
        <v>4.209</v>
      </c>
      <c r="X7" s="10">
        <v>4</v>
      </c>
    </row>
    <row r="8" spans="1:24" ht="12.75">
      <c r="A8" s="10" t="s">
        <v>256</v>
      </c>
      <c r="B8" s="23" t="s">
        <v>11</v>
      </c>
      <c r="C8" s="30" t="s">
        <v>112</v>
      </c>
      <c r="D8" s="27" t="s">
        <v>15</v>
      </c>
      <c r="E8" s="27" t="s">
        <v>16</v>
      </c>
      <c r="F8" s="5">
        <v>79</v>
      </c>
      <c r="G8" s="66">
        <f t="shared" si="0"/>
        <v>0.79</v>
      </c>
      <c r="H8" s="4">
        <v>37</v>
      </c>
      <c r="I8" s="67">
        <f t="shared" si="1"/>
        <v>0.925</v>
      </c>
      <c r="J8" s="4">
        <v>27</v>
      </c>
      <c r="K8" s="4">
        <v>28.63</v>
      </c>
      <c r="L8" s="68">
        <f t="shared" si="2"/>
        <v>50.11843171498428</v>
      </c>
      <c r="M8" s="69">
        <f t="shared" si="3"/>
        <v>0.7</v>
      </c>
      <c r="N8" s="4">
        <v>39</v>
      </c>
      <c r="O8" s="4">
        <v>47</v>
      </c>
      <c r="P8" s="70">
        <f t="shared" si="4"/>
        <v>86</v>
      </c>
      <c r="Q8" s="71">
        <f t="shared" si="5"/>
        <v>0.86</v>
      </c>
      <c r="R8" s="4">
        <v>3</v>
      </c>
      <c r="S8" s="69">
        <f t="shared" si="6"/>
        <v>0.5</v>
      </c>
      <c r="T8" s="4">
        <v>46</v>
      </c>
      <c r="U8" s="71">
        <f t="shared" si="8"/>
        <v>0.46</v>
      </c>
      <c r="V8" s="72"/>
      <c r="W8" s="73">
        <f t="shared" si="7"/>
        <v>4.234999999999999</v>
      </c>
      <c r="X8" s="10">
        <v>5</v>
      </c>
    </row>
    <row r="9" spans="1:24" ht="12.75">
      <c r="A9" s="10" t="s">
        <v>256</v>
      </c>
      <c r="B9" s="23" t="s">
        <v>9</v>
      </c>
      <c r="C9" s="30" t="s">
        <v>106</v>
      </c>
      <c r="D9" s="27" t="s">
        <v>28</v>
      </c>
      <c r="E9" s="27" t="s">
        <v>16</v>
      </c>
      <c r="F9" s="5">
        <v>99</v>
      </c>
      <c r="G9" s="66">
        <f t="shared" si="0"/>
        <v>0.99</v>
      </c>
      <c r="H9" s="4">
        <v>38</v>
      </c>
      <c r="I9" s="67">
        <f t="shared" si="1"/>
        <v>0.95</v>
      </c>
      <c r="J9" s="4">
        <v>27</v>
      </c>
      <c r="K9" s="4">
        <v>24.28</v>
      </c>
      <c r="L9" s="68">
        <f t="shared" si="2"/>
        <v>59.097640032948924</v>
      </c>
      <c r="M9" s="69">
        <f t="shared" si="3"/>
        <v>0.736</v>
      </c>
      <c r="N9" s="4">
        <v>43</v>
      </c>
      <c r="O9" s="4">
        <v>48</v>
      </c>
      <c r="P9" s="70">
        <f t="shared" si="4"/>
        <v>91</v>
      </c>
      <c r="Q9" s="71">
        <f t="shared" si="5"/>
        <v>0.91</v>
      </c>
      <c r="R9" s="4">
        <v>2</v>
      </c>
      <c r="S9" s="69">
        <f t="shared" si="6"/>
        <v>0.333</v>
      </c>
      <c r="T9" s="4">
        <v>15</v>
      </c>
      <c r="U9" s="71">
        <f t="shared" si="8"/>
        <v>0.15</v>
      </c>
      <c r="V9" s="72"/>
      <c r="W9" s="73">
        <f t="shared" si="7"/>
        <v>4.069</v>
      </c>
      <c r="X9" s="10">
        <v>6</v>
      </c>
    </row>
    <row r="10" spans="1:24" ht="12.75">
      <c r="A10" s="10" t="s">
        <v>256</v>
      </c>
      <c r="B10" s="23" t="s">
        <v>40</v>
      </c>
      <c r="C10" s="30" t="s">
        <v>100</v>
      </c>
      <c r="D10" s="29" t="s">
        <v>41</v>
      </c>
      <c r="E10" s="29" t="s">
        <v>17</v>
      </c>
      <c r="F10" s="5">
        <v>65</v>
      </c>
      <c r="G10" s="66">
        <f t="shared" si="0"/>
        <v>0.65</v>
      </c>
      <c r="H10" s="4">
        <v>37</v>
      </c>
      <c r="I10" s="67">
        <f t="shared" si="1"/>
        <v>0.925</v>
      </c>
      <c r="J10" s="4">
        <v>23</v>
      </c>
      <c r="K10" s="4">
        <v>25.78</v>
      </c>
      <c r="L10" s="68">
        <f t="shared" si="2"/>
        <v>24.966419705197826</v>
      </c>
      <c r="M10" s="69">
        <f t="shared" si="3"/>
        <v>0.599</v>
      </c>
      <c r="N10" s="4">
        <v>32</v>
      </c>
      <c r="O10" s="4">
        <v>47</v>
      </c>
      <c r="P10" s="70">
        <f t="shared" si="4"/>
        <v>79</v>
      </c>
      <c r="Q10" s="71">
        <f t="shared" si="5"/>
        <v>0.79</v>
      </c>
      <c r="R10" s="4">
        <v>3</v>
      </c>
      <c r="S10" s="69">
        <f t="shared" si="6"/>
        <v>0.5</v>
      </c>
      <c r="T10" s="4">
        <v>68</v>
      </c>
      <c r="U10" s="71">
        <f t="shared" si="8"/>
        <v>0.68</v>
      </c>
      <c r="V10" s="72"/>
      <c r="W10" s="73">
        <f t="shared" si="7"/>
        <v>4.144</v>
      </c>
      <c r="X10" s="10">
        <v>7</v>
      </c>
    </row>
    <row r="11" spans="1:24" ht="12.75">
      <c r="A11" s="10" t="s">
        <v>256</v>
      </c>
      <c r="B11" s="23" t="s">
        <v>18</v>
      </c>
      <c r="C11" s="30" t="s">
        <v>115</v>
      </c>
      <c r="D11" s="27" t="s">
        <v>20</v>
      </c>
      <c r="E11" s="27" t="s">
        <v>16</v>
      </c>
      <c r="F11" s="5">
        <v>89</v>
      </c>
      <c r="G11" s="66">
        <f t="shared" si="0"/>
        <v>0.89</v>
      </c>
      <c r="H11" s="4">
        <v>21</v>
      </c>
      <c r="I11" s="67">
        <f t="shared" si="1"/>
        <v>0.525</v>
      </c>
      <c r="J11" s="4">
        <v>28</v>
      </c>
      <c r="K11" s="4">
        <v>29.53</v>
      </c>
      <c r="L11" s="68">
        <f t="shared" si="2"/>
        <v>58.28096173383</v>
      </c>
      <c r="M11" s="69">
        <f t="shared" si="3"/>
        <v>0.733</v>
      </c>
      <c r="N11" s="4">
        <v>46</v>
      </c>
      <c r="O11" s="4">
        <v>50</v>
      </c>
      <c r="P11" s="70">
        <f t="shared" si="4"/>
        <v>96</v>
      </c>
      <c r="Q11" s="71">
        <f t="shared" si="5"/>
        <v>0.96</v>
      </c>
      <c r="R11" s="4">
        <v>2</v>
      </c>
      <c r="S11" s="69">
        <f t="shared" si="6"/>
        <v>0.333</v>
      </c>
      <c r="T11" s="4">
        <v>66</v>
      </c>
      <c r="U11" s="71">
        <f t="shared" si="8"/>
        <v>0.66</v>
      </c>
      <c r="V11" s="72"/>
      <c r="W11" s="73">
        <f t="shared" si="7"/>
        <v>4.101</v>
      </c>
      <c r="X11" s="10">
        <v>8</v>
      </c>
    </row>
    <row r="12" spans="1:24" ht="12.75">
      <c r="A12" s="10" t="s">
        <v>256</v>
      </c>
      <c r="B12" s="24" t="s">
        <v>26</v>
      </c>
      <c r="C12" s="30" t="s">
        <v>97</v>
      </c>
      <c r="D12" s="29" t="s">
        <v>34</v>
      </c>
      <c r="E12" s="29" t="s">
        <v>17</v>
      </c>
      <c r="F12" s="5">
        <v>91</v>
      </c>
      <c r="G12" s="66">
        <f t="shared" si="0"/>
        <v>0.91</v>
      </c>
      <c r="H12" s="4">
        <v>36</v>
      </c>
      <c r="I12" s="67">
        <f t="shared" si="1"/>
        <v>0.9</v>
      </c>
      <c r="J12" s="4">
        <v>28</v>
      </c>
      <c r="K12" s="4">
        <v>18.98</v>
      </c>
      <c r="L12" s="68">
        <f t="shared" si="2"/>
        <v>90.67633298208641</v>
      </c>
      <c r="M12" s="69">
        <f t="shared" si="3"/>
        <v>0.862</v>
      </c>
      <c r="N12" s="4">
        <v>34</v>
      </c>
      <c r="O12" s="4">
        <v>43</v>
      </c>
      <c r="P12" s="70">
        <f t="shared" si="4"/>
        <v>77</v>
      </c>
      <c r="Q12" s="71">
        <f t="shared" si="5"/>
        <v>0.77</v>
      </c>
      <c r="R12" s="4">
        <v>2</v>
      </c>
      <c r="S12" s="69">
        <f t="shared" si="6"/>
        <v>0.333</v>
      </c>
      <c r="T12" s="4">
        <v>14</v>
      </c>
      <c r="U12" s="71">
        <f t="shared" si="8"/>
        <v>0.14</v>
      </c>
      <c r="V12" s="72"/>
      <c r="W12" s="73">
        <f t="shared" si="7"/>
        <v>3.915</v>
      </c>
      <c r="X12" s="10">
        <v>9</v>
      </c>
    </row>
    <row r="13" spans="1:24" ht="12.75">
      <c r="A13" s="10" t="s">
        <v>256</v>
      </c>
      <c r="B13" s="23" t="s">
        <v>6</v>
      </c>
      <c r="C13" s="30" t="s">
        <v>110</v>
      </c>
      <c r="D13" s="27" t="s">
        <v>14</v>
      </c>
      <c r="E13" s="27" t="s">
        <v>44</v>
      </c>
      <c r="F13" s="5">
        <v>34</v>
      </c>
      <c r="G13" s="66">
        <f t="shared" si="0"/>
        <v>0.34</v>
      </c>
      <c r="H13" s="4">
        <v>31</v>
      </c>
      <c r="I13" s="67">
        <f t="shared" si="1"/>
        <v>0.775</v>
      </c>
      <c r="J13" s="4">
        <v>28</v>
      </c>
      <c r="K13" s="4">
        <v>26.37</v>
      </c>
      <c r="L13" s="68">
        <f t="shared" si="2"/>
        <v>65.26495259764884</v>
      </c>
      <c r="M13" s="69">
        <f t="shared" si="3"/>
        <v>0.761</v>
      </c>
      <c r="N13" s="4">
        <v>33</v>
      </c>
      <c r="O13" s="4">
        <v>44</v>
      </c>
      <c r="P13" s="70">
        <f t="shared" si="4"/>
        <v>77</v>
      </c>
      <c r="Q13" s="71">
        <f t="shared" si="5"/>
        <v>0.77</v>
      </c>
      <c r="R13" s="4">
        <v>4</v>
      </c>
      <c r="S13" s="69">
        <f t="shared" si="6"/>
        <v>0.666</v>
      </c>
      <c r="T13" s="4">
        <v>66</v>
      </c>
      <c r="U13" s="71">
        <f t="shared" si="8"/>
        <v>0.66</v>
      </c>
      <c r="V13" s="72"/>
      <c r="W13" s="73">
        <f t="shared" si="7"/>
        <v>3.972</v>
      </c>
      <c r="X13" s="10">
        <v>10</v>
      </c>
    </row>
    <row r="14" spans="1:24" ht="12.75">
      <c r="A14" s="10" t="s">
        <v>256</v>
      </c>
      <c r="B14" s="23" t="s">
        <v>53</v>
      </c>
      <c r="C14" s="30" t="s">
        <v>113</v>
      </c>
      <c r="D14" s="27" t="s">
        <v>39</v>
      </c>
      <c r="E14" s="27" t="s">
        <v>50</v>
      </c>
      <c r="F14" s="5">
        <v>72</v>
      </c>
      <c r="G14" s="66">
        <f t="shared" si="0"/>
        <v>0.72</v>
      </c>
      <c r="H14" s="4">
        <v>39</v>
      </c>
      <c r="I14" s="67">
        <f t="shared" si="1"/>
        <v>0.975</v>
      </c>
      <c r="J14" s="4">
        <v>28</v>
      </c>
      <c r="K14" s="4">
        <v>27.99</v>
      </c>
      <c r="L14" s="68">
        <f t="shared" si="2"/>
        <v>61.487559842801</v>
      </c>
      <c r="M14" s="69">
        <f t="shared" si="3"/>
        <v>0.745</v>
      </c>
      <c r="N14" s="4">
        <v>44</v>
      </c>
      <c r="O14" s="4">
        <v>47</v>
      </c>
      <c r="P14" s="70">
        <f t="shared" si="4"/>
        <v>91</v>
      </c>
      <c r="Q14" s="71">
        <f t="shared" si="5"/>
        <v>0.91</v>
      </c>
      <c r="R14" s="4">
        <v>1</v>
      </c>
      <c r="S14" s="69">
        <f t="shared" si="6"/>
        <v>0.166</v>
      </c>
      <c r="T14" s="4">
        <v>38</v>
      </c>
      <c r="U14" s="71">
        <f t="shared" si="8"/>
        <v>0.38</v>
      </c>
      <c r="V14" s="72"/>
      <c r="W14" s="73">
        <f t="shared" si="7"/>
        <v>3.896</v>
      </c>
      <c r="X14" s="10">
        <v>11</v>
      </c>
    </row>
    <row r="15" spans="1:24" ht="12.75">
      <c r="A15" s="10" t="s">
        <v>256</v>
      </c>
      <c r="B15" s="23" t="s">
        <v>52</v>
      </c>
      <c r="C15" s="30" t="s">
        <v>108</v>
      </c>
      <c r="D15" s="27" t="s">
        <v>51</v>
      </c>
      <c r="E15" s="27" t="s">
        <v>50</v>
      </c>
      <c r="F15" s="5">
        <v>65</v>
      </c>
      <c r="G15" s="66">
        <f t="shared" si="0"/>
        <v>0.65</v>
      </c>
      <c r="H15" s="4">
        <v>36</v>
      </c>
      <c r="I15" s="67">
        <f t="shared" si="1"/>
        <v>0.9</v>
      </c>
      <c r="J15" s="4">
        <v>29</v>
      </c>
      <c r="K15" s="4">
        <v>33.63</v>
      </c>
      <c r="L15" s="68">
        <f t="shared" si="2"/>
        <v>60.990630389533145</v>
      </c>
      <c r="M15" s="69">
        <f t="shared" si="3"/>
        <v>0.743</v>
      </c>
      <c r="N15" s="4">
        <v>29</v>
      </c>
      <c r="O15" s="4">
        <v>36</v>
      </c>
      <c r="P15" s="70">
        <f t="shared" si="4"/>
        <v>65</v>
      </c>
      <c r="Q15" s="71">
        <f t="shared" si="5"/>
        <v>0.65</v>
      </c>
      <c r="R15" s="4">
        <v>3</v>
      </c>
      <c r="S15" s="69">
        <f t="shared" si="6"/>
        <v>0.5</v>
      </c>
      <c r="T15" s="4">
        <v>31</v>
      </c>
      <c r="U15" s="71">
        <f t="shared" si="8"/>
        <v>0.31</v>
      </c>
      <c r="V15" s="72"/>
      <c r="W15" s="73">
        <f t="shared" si="7"/>
        <v>3.7529999999999997</v>
      </c>
      <c r="X15" s="10">
        <v>12</v>
      </c>
    </row>
    <row r="16" spans="1:24" ht="12.75">
      <c r="A16" s="10" t="s">
        <v>256</v>
      </c>
      <c r="B16" s="23" t="s">
        <v>18</v>
      </c>
      <c r="C16" s="30" t="s">
        <v>99</v>
      </c>
      <c r="D16" s="27" t="s">
        <v>92</v>
      </c>
      <c r="E16" s="27">
        <v>456</v>
      </c>
      <c r="F16" s="5">
        <v>87</v>
      </c>
      <c r="G16" s="66">
        <f t="shared" si="0"/>
        <v>0.87</v>
      </c>
      <c r="H16" s="4">
        <v>30</v>
      </c>
      <c r="I16" s="67">
        <f t="shared" si="1"/>
        <v>0.75</v>
      </c>
      <c r="J16" s="4">
        <v>26</v>
      </c>
      <c r="K16" s="4">
        <v>65.33</v>
      </c>
      <c r="L16" s="68">
        <f t="shared" si="2"/>
        <v>18.186707485075768</v>
      </c>
      <c r="M16" s="69">
        <f t="shared" si="3"/>
        <v>0.572</v>
      </c>
      <c r="N16" s="4">
        <v>34</v>
      </c>
      <c r="O16" s="4">
        <v>35</v>
      </c>
      <c r="P16" s="70">
        <f t="shared" si="4"/>
        <v>69</v>
      </c>
      <c r="Q16" s="71">
        <f t="shared" si="5"/>
        <v>0.69</v>
      </c>
      <c r="R16" s="4">
        <v>3</v>
      </c>
      <c r="S16" s="69">
        <f t="shared" si="6"/>
        <v>0.5</v>
      </c>
      <c r="T16" s="4">
        <v>29</v>
      </c>
      <c r="U16" s="71">
        <f t="shared" si="8"/>
        <v>0.29</v>
      </c>
      <c r="V16" s="72"/>
      <c r="W16" s="73">
        <f t="shared" si="7"/>
        <v>3.672</v>
      </c>
      <c r="X16" s="10">
        <v>13</v>
      </c>
    </row>
    <row r="17" spans="1:24" ht="12.75">
      <c r="A17" s="10" t="s">
        <v>256</v>
      </c>
      <c r="B17" s="23" t="s">
        <v>31</v>
      </c>
      <c r="C17" s="30" t="s">
        <v>107</v>
      </c>
      <c r="D17" s="27" t="s">
        <v>32</v>
      </c>
      <c r="E17" s="27" t="s">
        <v>16</v>
      </c>
      <c r="F17" s="5">
        <v>79</v>
      </c>
      <c r="G17" s="66">
        <f t="shared" si="0"/>
        <v>0.79</v>
      </c>
      <c r="H17" s="4">
        <v>32</v>
      </c>
      <c r="I17" s="67">
        <f t="shared" si="1"/>
        <v>0.8</v>
      </c>
      <c r="J17" s="4">
        <v>26</v>
      </c>
      <c r="K17" s="4">
        <v>34.6</v>
      </c>
      <c r="L17" s="68">
        <f t="shared" si="2"/>
        <v>34.339236994219654</v>
      </c>
      <c r="M17" s="69">
        <f t="shared" si="3"/>
        <v>0.637</v>
      </c>
      <c r="N17" s="4">
        <v>27</v>
      </c>
      <c r="O17" s="4">
        <v>39</v>
      </c>
      <c r="P17" s="70">
        <f t="shared" si="4"/>
        <v>66</v>
      </c>
      <c r="Q17" s="71">
        <f t="shared" si="5"/>
        <v>0.66</v>
      </c>
      <c r="R17" s="4">
        <v>2</v>
      </c>
      <c r="S17" s="69">
        <f t="shared" si="6"/>
        <v>0.333</v>
      </c>
      <c r="T17" s="4">
        <v>45</v>
      </c>
      <c r="U17" s="71">
        <f t="shared" si="8"/>
        <v>0.45</v>
      </c>
      <c r="V17" s="72"/>
      <c r="W17" s="73">
        <f t="shared" si="7"/>
        <v>3.67</v>
      </c>
      <c r="X17" s="10">
        <v>14</v>
      </c>
    </row>
    <row r="18" spans="1:24" ht="12.75">
      <c r="A18" s="10" t="s">
        <v>256</v>
      </c>
      <c r="B18" s="24" t="s">
        <v>18</v>
      </c>
      <c r="C18" s="30" t="s">
        <v>104</v>
      </c>
      <c r="D18" s="29" t="s">
        <v>47</v>
      </c>
      <c r="E18" s="29" t="s">
        <v>48</v>
      </c>
      <c r="F18" s="5">
        <v>63</v>
      </c>
      <c r="G18" s="66">
        <f t="shared" si="0"/>
        <v>0.63</v>
      </c>
      <c r="H18" s="4">
        <v>32</v>
      </c>
      <c r="I18" s="67">
        <f t="shared" si="1"/>
        <v>0.8</v>
      </c>
      <c r="J18" s="4">
        <v>28</v>
      </c>
      <c r="K18" s="4">
        <v>39.99</v>
      </c>
      <c r="L18" s="68">
        <f t="shared" si="2"/>
        <v>43.03667916979244</v>
      </c>
      <c r="M18" s="69">
        <f t="shared" si="3"/>
        <v>0.6719999999999999</v>
      </c>
      <c r="N18" s="4">
        <v>38</v>
      </c>
      <c r="O18" s="4">
        <v>36</v>
      </c>
      <c r="P18" s="70">
        <f t="shared" si="4"/>
        <v>74</v>
      </c>
      <c r="Q18" s="71">
        <f t="shared" si="5"/>
        <v>0.74</v>
      </c>
      <c r="R18" s="4">
        <v>1</v>
      </c>
      <c r="S18" s="69">
        <f t="shared" si="6"/>
        <v>0.166</v>
      </c>
      <c r="T18" s="4">
        <v>55</v>
      </c>
      <c r="U18" s="71">
        <f t="shared" si="8"/>
        <v>0.55</v>
      </c>
      <c r="V18" s="72"/>
      <c r="W18" s="73">
        <f t="shared" si="7"/>
        <v>3.558</v>
      </c>
      <c r="X18" s="10">
        <v>15</v>
      </c>
    </row>
    <row r="19" spans="1:24" ht="12.75">
      <c r="A19" s="10" t="s">
        <v>256</v>
      </c>
      <c r="B19" s="23" t="s">
        <v>91</v>
      </c>
      <c r="C19" s="30" t="s">
        <v>114</v>
      </c>
      <c r="D19" s="27" t="s">
        <v>117</v>
      </c>
      <c r="E19" s="27">
        <v>456</v>
      </c>
      <c r="F19" s="5">
        <v>76</v>
      </c>
      <c r="G19" s="66">
        <f t="shared" si="0"/>
        <v>0.76</v>
      </c>
      <c r="H19" s="4">
        <v>25</v>
      </c>
      <c r="I19" s="67">
        <f t="shared" si="1"/>
        <v>0.625</v>
      </c>
      <c r="J19" s="4">
        <v>25</v>
      </c>
      <c r="K19" s="4">
        <v>26.44</v>
      </c>
      <c r="L19" s="68">
        <f t="shared" si="2"/>
        <v>36.935041603630864</v>
      </c>
      <c r="M19" s="69">
        <f t="shared" si="3"/>
        <v>0.647</v>
      </c>
      <c r="N19" s="4">
        <v>38</v>
      </c>
      <c r="O19" s="4">
        <v>41</v>
      </c>
      <c r="P19" s="70">
        <f t="shared" si="4"/>
        <v>79</v>
      </c>
      <c r="Q19" s="71">
        <f t="shared" si="5"/>
        <v>0.79</v>
      </c>
      <c r="R19" s="4">
        <v>1</v>
      </c>
      <c r="S19" s="69">
        <f t="shared" si="6"/>
        <v>0.166</v>
      </c>
      <c r="T19" s="4">
        <v>36</v>
      </c>
      <c r="U19" s="71">
        <f t="shared" si="8"/>
        <v>0.36</v>
      </c>
      <c r="V19" s="72"/>
      <c r="W19" s="73">
        <f t="shared" si="7"/>
        <v>3.348</v>
      </c>
      <c r="X19" s="10">
        <v>16</v>
      </c>
    </row>
    <row r="20" spans="1:24" ht="12.75">
      <c r="A20" s="10" t="s">
        <v>256</v>
      </c>
      <c r="B20" s="23" t="s">
        <v>26</v>
      </c>
      <c r="C20" s="30" t="s">
        <v>103</v>
      </c>
      <c r="D20" s="27" t="s">
        <v>93</v>
      </c>
      <c r="E20" s="27" t="s">
        <v>50</v>
      </c>
      <c r="F20" s="5">
        <v>83</v>
      </c>
      <c r="G20" s="66">
        <f t="shared" si="0"/>
        <v>0.83</v>
      </c>
      <c r="H20" s="4">
        <v>31</v>
      </c>
      <c r="I20" s="67">
        <f t="shared" si="1"/>
        <v>0.775</v>
      </c>
      <c r="J20" s="4">
        <v>25</v>
      </c>
      <c r="K20" s="4">
        <v>29.32</v>
      </c>
      <c r="L20" s="68">
        <f t="shared" si="2"/>
        <v>33.307042974079124</v>
      </c>
      <c r="M20" s="69">
        <f t="shared" si="3"/>
        <v>0.633</v>
      </c>
      <c r="N20" s="4">
        <v>33</v>
      </c>
      <c r="O20" s="4">
        <v>40</v>
      </c>
      <c r="P20" s="70">
        <f t="shared" si="4"/>
        <v>73</v>
      </c>
      <c r="Q20" s="71">
        <f t="shared" si="5"/>
        <v>0.73</v>
      </c>
      <c r="R20" s="4">
        <v>0</v>
      </c>
      <c r="S20" s="69">
        <f t="shared" si="6"/>
        <v>0</v>
      </c>
      <c r="T20" s="4">
        <v>35</v>
      </c>
      <c r="U20" s="71">
        <f t="shared" si="8"/>
        <v>0.35</v>
      </c>
      <c r="V20" s="72"/>
      <c r="W20" s="73">
        <f t="shared" si="7"/>
        <v>3.318</v>
      </c>
      <c r="X20" s="10">
        <v>17</v>
      </c>
    </row>
    <row r="21" spans="1:24" ht="12.75">
      <c r="A21" s="10" t="s">
        <v>256</v>
      </c>
      <c r="B21" s="24" t="s">
        <v>35</v>
      </c>
      <c r="C21" s="30" t="s">
        <v>96</v>
      </c>
      <c r="D21" s="29" t="s">
        <v>34</v>
      </c>
      <c r="E21" s="29" t="s">
        <v>37</v>
      </c>
      <c r="F21" s="5">
        <v>68</v>
      </c>
      <c r="G21" s="66">
        <f t="shared" si="0"/>
        <v>0.68</v>
      </c>
      <c r="H21" s="4">
        <v>32</v>
      </c>
      <c r="I21" s="67">
        <f t="shared" si="1"/>
        <v>0.8</v>
      </c>
      <c r="J21" s="4">
        <v>25</v>
      </c>
      <c r="K21" s="4">
        <v>21.84</v>
      </c>
      <c r="L21" s="68">
        <f t="shared" si="2"/>
        <v>44.71440018315018</v>
      </c>
      <c r="M21" s="69">
        <f t="shared" si="3"/>
        <v>0.6779999999999999</v>
      </c>
      <c r="N21" s="4">
        <v>33</v>
      </c>
      <c r="O21" s="4">
        <v>48</v>
      </c>
      <c r="P21" s="70">
        <f t="shared" si="4"/>
        <v>81</v>
      </c>
      <c r="Q21" s="71">
        <f t="shared" si="5"/>
        <v>0.81</v>
      </c>
      <c r="R21" s="4">
        <v>1</v>
      </c>
      <c r="S21" s="69">
        <f t="shared" si="6"/>
        <v>0.166</v>
      </c>
      <c r="T21" s="4">
        <v>0</v>
      </c>
      <c r="U21" s="71">
        <f t="shared" si="8"/>
        <v>0</v>
      </c>
      <c r="V21" s="72"/>
      <c r="W21" s="73">
        <f t="shared" si="7"/>
        <v>3.134</v>
      </c>
      <c r="X21" s="10">
        <v>18</v>
      </c>
    </row>
    <row r="22" spans="1:24" ht="12.75">
      <c r="A22" s="10" t="s">
        <v>256</v>
      </c>
      <c r="B22" s="23" t="s">
        <v>94</v>
      </c>
      <c r="C22" s="30" t="s">
        <v>105</v>
      </c>
      <c r="D22" s="27" t="s">
        <v>95</v>
      </c>
      <c r="E22" s="27" t="s">
        <v>16</v>
      </c>
      <c r="F22" s="5">
        <v>62</v>
      </c>
      <c r="G22" s="66">
        <f t="shared" si="0"/>
        <v>0.62</v>
      </c>
      <c r="H22" s="4">
        <v>16</v>
      </c>
      <c r="I22" s="67">
        <f t="shared" si="1"/>
        <v>0.4</v>
      </c>
      <c r="J22" s="4">
        <v>18</v>
      </c>
      <c r="K22" s="4">
        <v>33.29</v>
      </c>
      <c r="L22" s="68">
        <f t="shared" si="2"/>
        <v>5.676082907780114</v>
      </c>
      <c r="M22" s="69">
        <f t="shared" si="3"/>
        <v>0.522</v>
      </c>
      <c r="N22" s="4">
        <v>36</v>
      </c>
      <c r="O22" s="4">
        <v>32</v>
      </c>
      <c r="P22" s="70">
        <f t="shared" si="4"/>
        <v>68</v>
      </c>
      <c r="Q22" s="71">
        <f t="shared" si="5"/>
        <v>0.68</v>
      </c>
      <c r="R22" s="4">
        <v>2</v>
      </c>
      <c r="S22" s="69">
        <f t="shared" si="6"/>
        <v>0.333</v>
      </c>
      <c r="T22" s="4">
        <v>0</v>
      </c>
      <c r="U22" s="71">
        <f t="shared" si="8"/>
        <v>0</v>
      </c>
      <c r="V22" s="72"/>
      <c r="W22" s="73">
        <f t="shared" si="7"/>
        <v>2.555</v>
      </c>
      <c r="X22" s="10">
        <v>19</v>
      </c>
    </row>
    <row r="23" spans="1:24" ht="12.75">
      <c r="A23" s="10" t="s">
        <v>256</v>
      </c>
      <c r="B23" s="23" t="s">
        <v>91</v>
      </c>
      <c r="C23" s="30" t="s">
        <v>102</v>
      </c>
      <c r="D23" s="27" t="s">
        <v>116</v>
      </c>
      <c r="E23" s="27" t="s">
        <v>17</v>
      </c>
      <c r="F23" s="5">
        <v>37</v>
      </c>
      <c r="G23" s="66">
        <f t="shared" si="0"/>
        <v>0.37</v>
      </c>
      <c r="H23" s="4">
        <v>16</v>
      </c>
      <c r="I23" s="67">
        <f t="shared" si="1"/>
        <v>0.4</v>
      </c>
      <c r="J23" s="4">
        <v>17</v>
      </c>
      <c r="K23" s="4">
        <v>22.97</v>
      </c>
      <c r="L23" s="68">
        <f t="shared" si="2"/>
        <v>6.181353939921637</v>
      </c>
      <c r="M23" s="69">
        <f t="shared" si="3"/>
        <v>0.524</v>
      </c>
      <c r="N23" s="4">
        <v>38</v>
      </c>
      <c r="O23" s="4">
        <v>37</v>
      </c>
      <c r="P23" s="70">
        <f t="shared" si="4"/>
        <v>75</v>
      </c>
      <c r="Q23" s="71">
        <f t="shared" si="5"/>
        <v>0.75</v>
      </c>
      <c r="R23" s="4">
        <v>1</v>
      </c>
      <c r="S23" s="69">
        <f t="shared" si="6"/>
        <v>0.166</v>
      </c>
      <c r="T23" s="4">
        <v>0</v>
      </c>
      <c r="U23" s="71">
        <f t="shared" si="8"/>
        <v>0</v>
      </c>
      <c r="V23" s="72"/>
      <c r="W23" s="73">
        <f t="shared" si="7"/>
        <v>2.21</v>
      </c>
      <c r="X23" s="10">
        <v>20</v>
      </c>
    </row>
    <row r="24" spans="1:24" ht="12.75">
      <c r="A24" s="10" t="s">
        <v>256</v>
      </c>
      <c r="B24" s="75"/>
      <c r="C24" s="76"/>
      <c r="D24" s="77"/>
      <c r="E24" s="77"/>
      <c r="F24" s="65"/>
      <c r="G24" s="66">
        <f t="shared" si="0"/>
        <v>0</v>
      </c>
      <c r="H24" s="65"/>
      <c r="I24" s="67">
        <f t="shared" si="1"/>
        <v>0</v>
      </c>
      <c r="J24" s="65"/>
      <c r="K24" s="65">
        <v>1</v>
      </c>
      <c r="L24" s="68">
        <f t="shared" si="2"/>
        <v>0</v>
      </c>
      <c r="M24" s="69">
        <f t="shared" si="3"/>
        <v>0</v>
      </c>
      <c r="N24" s="65"/>
      <c r="O24" s="65"/>
      <c r="P24" s="70">
        <f t="shared" si="4"/>
        <v>0</v>
      </c>
      <c r="Q24" s="71">
        <f aca="true" t="shared" si="9" ref="Q24:Q33">TRUNC(P24/200,3)</f>
        <v>0</v>
      </c>
      <c r="R24" s="65"/>
      <c r="S24" s="69">
        <f aca="true" t="shared" si="10" ref="S24:S33">TRUNC(R24/100,3)</f>
        <v>0</v>
      </c>
      <c r="T24" s="65"/>
      <c r="U24" s="71">
        <f t="shared" si="8"/>
        <v>0</v>
      </c>
      <c r="V24" s="72"/>
      <c r="W24" s="73">
        <f t="shared" si="7"/>
        <v>0</v>
      </c>
      <c r="X24" s="10">
        <v>21</v>
      </c>
    </row>
    <row r="25" spans="1:24" ht="12.75">
      <c r="A25" s="10" t="s">
        <v>256</v>
      </c>
      <c r="B25" s="75"/>
      <c r="C25" s="76"/>
      <c r="D25" s="77"/>
      <c r="E25" s="77"/>
      <c r="F25" s="65"/>
      <c r="G25" s="66">
        <f t="shared" si="0"/>
        <v>0</v>
      </c>
      <c r="H25" s="65"/>
      <c r="I25" s="67">
        <f t="shared" si="1"/>
        <v>0</v>
      </c>
      <c r="J25" s="65"/>
      <c r="K25" s="65">
        <v>1</v>
      </c>
      <c r="L25" s="68">
        <f t="shared" si="2"/>
        <v>0</v>
      </c>
      <c r="M25" s="69">
        <f t="shared" si="3"/>
        <v>0</v>
      </c>
      <c r="N25" s="65"/>
      <c r="O25" s="65"/>
      <c r="P25" s="70">
        <f t="shared" si="4"/>
        <v>0</v>
      </c>
      <c r="Q25" s="71">
        <f t="shared" si="9"/>
        <v>0</v>
      </c>
      <c r="R25" s="65"/>
      <c r="S25" s="69">
        <f t="shared" si="10"/>
        <v>0</v>
      </c>
      <c r="T25" s="65"/>
      <c r="U25" s="71">
        <f t="shared" si="8"/>
        <v>0</v>
      </c>
      <c r="V25" s="72"/>
      <c r="W25" s="73">
        <f t="shared" si="7"/>
        <v>0</v>
      </c>
      <c r="X25" s="10">
        <v>22</v>
      </c>
    </row>
    <row r="26" spans="1:24" ht="12.75">
      <c r="A26" s="10" t="s">
        <v>256</v>
      </c>
      <c r="B26" s="75"/>
      <c r="C26" s="76"/>
      <c r="D26" s="77"/>
      <c r="E26" s="77"/>
      <c r="F26" s="65"/>
      <c r="G26" s="66">
        <f t="shared" si="0"/>
        <v>0</v>
      </c>
      <c r="H26" s="65"/>
      <c r="I26" s="67">
        <f t="shared" si="1"/>
        <v>0</v>
      </c>
      <c r="J26" s="65"/>
      <c r="K26" s="65">
        <v>1</v>
      </c>
      <c r="L26" s="68">
        <f t="shared" si="2"/>
        <v>0</v>
      </c>
      <c r="M26" s="69">
        <f t="shared" si="3"/>
        <v>0</v>
      </c>
      <c r="N26" s="65"/>
      <c r="O26" s="65"/>
      <c r="P26" s="70">
        <f t="shared" si="4"/>
        <v>0</v>
      </c>
      <c r="Q26" s="71">
        <f t="shared" si="9"/>
        <v>0</v>
      </c>
      <c r="R26" s="65"/>
      <c r="S26" s="69">
        <f t="shared" si="10"/>
        <v>0</v>
      </c>
      <c r="T26" s="65"/>
      <c r="U26" s="71">
        <f t="shared" si="8"/>
        <v>0</v>
      </c>
      <c r="V26" s="72"/>
      <c r="W26" s="73">
        <f t="shared" si="7"/>
        <v>0</v>
      </c>
      <c r="X26" s="10">
        <v>23</v>
      </c>
    </row>
    <row r="27" spans="1:24" ht="12.75">
      <c r="A27" s="10" t="s">
        <v>256</v>
      </c>
      <c r="B27" s="75"/>
      <c r="C27" s="76"/>
      <c r="D27" s="77"/>
      <c r="E27" s="77"/>
      <c r="F27" s="65"/>
      <c r="G27" s="66">
        <f t="shared" si="0"/>
        <v>0</v>
      </c>
      <c r="H27" s="65"/>
      <c r="I27" s="67">
        <f t="shared" si="1"/>
        <v>0</v>
      </c>
      <c r="J27" s="65"/>
      <c r="K27" s="65">
        <v>1</v>
      </c>
      <c r="L27" s="68">
        <f t="shared" si="2"/>
        <v>0</v>
      </c>
      <c r="M27" s="69">
        <f t="shared" si="3"/>
        <v>0</v>
      </c>
      <c r="N27" s="65"/>
      <c r="O27" s="65"/>
      <c r="P27" s="70">
        <f t="shared" si="4"/>
        <v>0</v>
      </c>
      <c r="Q27" s="71">
        <f t="shared" si="9"/>
        <v>0</v>
      </c>
      <c r="R27" s="65"/>
      <c r="S27" s="69">
        <f t="shared" si="10"/>
        <v>0</v>
      </c>
      <c r="T27" s="65"/>
      <c r="U27" s="71">
        <f t="shared" si="8"/>
        <v>0</v>
      </c>
      <c r="V27" s="72"/>
      <c r="W27" s="73">
        <f t="shared" si="7"/>
        <v>0</v>
      </c>
      <c r="X27" s="10">
        <v>24</v>
      </c>
    </row>
    <row r="28" spans="1:24" ht="12.75">
      <c r="A28" s="10" t="s">
        <v>256</v>
      </c>
      <c r="B28" s="75"/>
      <c r="C28" s="76"/>
      <c r="D28" s="77"/>
      <c r="E28" s="77"/>
      <c r="F28" s="65"/>
      <c r="G28" s="66">
        <f t="shared" si="0"/>
        <v>0</v>
      </c>
      <c r="H28" s="65"/>
      <c r="I28" s="67">
        <f t="shared" si="1"/>
        <v>0</v>
      </c>
      <c r="J28" s="65"/>
      <c r="K28" s="65">
        <v>1</v>
      </c>
      <c r="L28" s="68">
        <f t="shared" si="2"/>
        <v>0</v>
      </c>
      <c r="M28" s="69">
        <f t="shared" si="3"/>
        <v>0</v>
      </c>
      <c r="N28" s="65"/>
      <c r="O28" s="65"/>
      <c r="P28" s="70">
        <f t="shared" si="4"/>
        <v>0</v>
      </c>
      <c r="Q28" s="71">
        <f t="shared" si="9"/>
        <v>0</v>
      </c>
      <c r="R28" s="65"/>
      <c r="S28" s="69">
        <f t="shared" si="10"/>
        <v>0</v>
      </c>
      <c r="T28" s="65"/>
      <c r="U28" s="71">
        <f t="shared" si="8"/>
        <v>0</v>
      </c>
      <c r="V28" s="72"/>
      <c r="W28" s="73">
        <f t="shared" si="7"/>
        <v>0</v>
      </c>
      <c r="X28" s="10">
        <v>25</v>
      </c>
    </row>
    <row r="29" spans="1:24" ht="12.75">
      <c r="A29" s="10" t="s">
        <v>256</v>
      </c>
      <c r="B29" s="75"/>
      <c r="C29" s="76"/>
      <c r="D29" s="77"/>
      <c r="E29" s="77"/>
      <c r="F29" s="65"/>
      <c r="G29" s="66">
        <f t="shared" si="0"/>
        <v>0</v>
      </c>
      <c r="H29" s="65"/>
      <c r="I29" s="67">
        <f t="shared" si="1"/>
        <v>0</v>
      </c>
      <c r="J29" s="65"/>
      <c r="K29" s="65">
        <v>1</v>
      </c>
      <c r="L29" s="68">
        <f t="shared" si="2"/>
        <v>0</v>
      </c>
      <c r="M29" s="69">
        <f t="shared" si="3"/>
        <v>0</v>
      </c>
      <c r="N29" s="65"/>
      <c r="O29" s="65"/>
      <c r="P29" s="70">
        <f t="shared" si="4"/>
        <v>0</v>
      </c>
      <c r="Q29" s="71">
        <f t="shared" si="9"/>
        <v>0</v>
      </c>
      <c r="R29" s="65"/>
      <c r="S29" s="69">
        <f t="shared" si="10"/>
        <v>0</v>
      </c>
      <c r="T29" s="65"/>
      <c r="U29" s="71">
        <f t="shared" si="8"/>
        <v>0</v>
      </c>
      <c r="V29" s="72"/>
      <c r="W29" s="73">
        <f t="shared" si="7"/>
        <v>0</v>
      </c>
      <c r="X29" s="10">
        <v>26</v>
      </c>
    </row>
    <row r="30" spans="1:24" ht="12.75">
      <c r="A30" s="10" t="s">
        <v>256</v>
      </c>
      <c r="B30" s="75"/>
      <c r="C30" s="76"/>
      <c r="D30" s="77"/>
      <c r="E30" s="77"/>
      <c r="F30" s="65"/>
      <c r="G30" s="66">
        <f t="shared" si="0"/>
        <v>0</v>
      </c>
      <c r="H30" s="65"/>
      <c r="I30" s="67">
        <f t="shared" si="1"/>
        <v>0</v>
      </c>
      <c r="J30" s="65"/>
      <c r="K30" s="65">
        <v>1</v>
      </c>
      <c r="L30" s="68">
        <f t="shared" si="2"/>
        <v>0</v>
      </c>
      <c r="M30" s="69">
        <f t="shared" si="3"/>
        <v>0</v>
      </c>
      <c r="N30" s="65"/>
      <c r="O30" s="65"/>
      <c r="P30" s="70">
        <f t="shared" si="4"/>
        <v>0</v>
      </c>
      <c r="Q30" s="71">
        <f t="shared" si="9"/>
        <v>0</v>
      </c>
      <c r="R30" s="65"/>
      <c r="S30" s="69">
        <f t="shared" si="10"/>
        <v>0</v>
      </c>
      <c r="T30" s="65"/>
      <c r="U30" s="71">
        <f t="shared" si="8"/>
        <v>0</v>
      </c>
      <c r="V30" s="72"/>
      <c r="W30" s="73">
        <f t="shared" si="7"/>
        <v>0</v>
      </c>
      <c r="X30" s="10">
        <v>27</v>
      </c>
    </row>
    <row r="31" spans="1:24" ht="12.75">
      <c r="A31" s="10" t="s">
        <v>256</v>
      </c>
      <c r="B31" s="75"/>
      <c r="C31" s="76"/>
      <c r="D31" s="77"/>
      <c r="E31" s="77"/>
      <c r="F31" s="65"/>
      <c r="G31" s="66">
        <f t="shared" si="0"/>
        <v>0</v>
      </c>
      <c r="H31" s="65"/>
      <c r="I31" s="67">
        <f t="shared" si="1"/>
        <v>0</v>
      </c>
      <c r="J31" s="65"/>
      <c r="K31" s="65">
        <v>1</v>
      </c>
      <c r="L31" s="68">
        <f t="shared" si="2"/>
        <v>0</v>
      </c>
      <c r="M31" s="69">
        <f t="shared" si="3"/>
        <v>0</v>
      </c>
      <c r="N31" s="65"/>
      <c r="O31" s="65"/>
      <c r="P31" s="70">
        <f t="shared" si="4"/>
        <v>0</v>
      </c>
      <c r="Q31" s="71">
        <f t="shared" si="9"/>
        <v>0</v>
      </c>
      <c r="R31" s="65"/>
      <c r="S31" s="69">
        <f t="shared" si="10"/>
        <v>0</v>
      </c>
      <c r="T31" s="65"/>
      <c r="U31" s="71">
        <f t="shared" si="8"/>
        <v>0</v>
      </c>
      <c r="V31" s="72"/>
      <c r="W31" s="73">
        <f t="shared" si="7"/>
        <v>0</v>
      </c>
      <c r="X31" s="10">
        <v>28</v>
      </c>
    </row>
    <row r="32" spans="1:24" ht="12.75">
      <c r="A32" s="10" t="s">
        <v>256</v>
      </c>
      <c r="B32" s="75"/>
      <c r="C32" s="76"/>
      <c r="D32" s="77"/>
      <c r="E32" s="77"/>
      <c r="F32" s="65"/>
      <c r="G32" s="66">
        <f t="shared" si="0"/>
        <v>0</v>
      </c>
      <c r="H32" s="65"/>
      <c r="I32" s="67">
        <f t="shared" si="1"/>
        <v>0</v>
      </c>
      <c r="J32" s="65"/>
      <c r="K32" s="65">
        <v>1</v>
      </c>
      <c r="L32" s="68">
        <f t="shared" si="2"/>
        <v>0</v>
      </c>
      <c r="M32" s="69">
        <f t="shared" si="3"/>
        <v>0</v>
      </c>
      <c r="N32" s="65"/>
      <c r="O32" s="65"/>
      <c r="P32" s="70">
        <f t="shared" si="4"/>
        <v>0</v>
      </c>
      <c r="Q32" s="71">
        <f t="shared" si="9"/>
        <v>0</v>
      </c>
      <c r="R32" s="65"/>
      <c r="S32" s="69">
        <f t="shared" si="10"/>
        <v>0</v>
      </c>
      <c r="T32" s="65"/>
      <c r="U32" s="71">
        <f t="shared" si="8"/>
        <v>0</v>
      </c>
      <c r="V32" s="72"/>
      <c r="W32" s="73">
        <f t="shared" si="7"/>
        <v>0</v>
      </c>
      <c r="X32" s="10">
        <v>29</v>
      </c>
    </row>
    <row r="33" spans="1:24" ht="12.75">
      <c r="A33" s="10" t="s">
        <v>256</v>
      </c>
      <c r="B33" s="75"/>
      <c r="C33" s="76"/>
      <c r="D33" s="77"/>
      <c r="E33" s="77"/>
      <c r="F33" s="65"/>
      <c r="G33" s="66">
        <f t="shared" si="0"/>
        <v>0</v>
      </c>
      <c r="H33" s="65"/>
      <c r="I33" s="67">
        <f t="shared" si="1"/>
        <v>0</v>
      </c>
      <c r="J33" s="65"/>
      <c r="K33" s="65">
        <v>1</v>
      </c>
      <c r="L33" s="68">
        <f t="shared" si="2"/>
        <v>0</v>
      </c>
      <c r="M33" s="69">
        <f t="shared" si="3"/>
        <v>0</v>
      </c>
      <c r="N33" s="65"/>
      <c r="O33" s="65"/>
      <c r="P33" s="70">
        <f t="shared" si="4"/>
        <v>0</v>
      </c>
      <c r="Q33" s="71">
        <f t="shared" si="9"/>
        <v>0</v>
      </c>
      <c r="R33" s="65"/>
      <c r="S33" s="69">
        <f t="shared" si="10"/>
        <v>0</v>
      </c>
      <c r="T33" s="65"/>
      <c r="U33" s="71">
        <f t="shared" si="8"/>
        <v>0</v>
      </c>
      <c r="V33" s="72"/>
      <c r="W33" s="73">
        <f t="shared" si="7"/>
        <v>0</v>
      </c>
      <c r="X33" s="10">
        <v>30</v>
      </c>
    </row>
    <row r="34" spans="1:24" ht="12.75">
      <c r="A34" s="78"/>
      <c r="B34" s="79"/>
      <c r="C34" s="79"/>
      <c r="D34" s="79"/>
      <c r="E34" s="79"/>
      <c r="F34" s="80"/>
      <c r="G34" s="80"/>
      <c r="H34" s="81"/>
      <c r="I34" s="81"/>
      <c r="J34" s="80"/>
      <c r="K34" s="80"/>
      <c r="L34" s="80"/>
      <c r="M34" s="80"/>
      <c r="N34" s="81"/>
      <c r="O34" s="81"/>
      <c r="P34" s="81"/>
      <c r="Q34" s="81"/>
      <c r="R34" s="80"/>
      <c r="S34" s="80"/>
      <c r="T34" s="81"/>
      <c r="U34" s="81"/>
      <c r="V34" s="82"/>
      <c r="W34" s="13"/>
      <c r="X34" s="13"/>
    </row>
    <row r="35" spans="1:24" ht="12.75">
      <c r="A35" s="78"/>
      <c r="B35" s="79"/>
      <c r="C35" s="79"/>
      <c r="D35" s="79"/>
      <c r="E35" s="79"/>
      <c r="F35" s="80"/>
      <c r="G35" s="80"/>
      <c r="H35" s="81"/>
      <c r="I35" s="81"/>
      <c r="J35" s="80"/>
      <c r="K35" s="80"/>
      <c r="L35" s="80"/>
      <c r="M35" s="80"/>
      <c r="N35" s="81"/>
      <c r="O35" s="81"/>
      <c r="P35" s="81"/>
      <c r="Q35" s="81"/>
      <c r="R35" s="80"/>
      <c r="S35" s="80"/>
      <c r="T35" s="81"/>
      <c r="U35" s="81"/>
      <c r="V35" s="82"/>
      <c r="W35" s="13"/>
      <c r="X35" s="13"/>
    </row>
    <row r="36" spans="1:24" ht="12.75">
      <c r="A36" s="78"/>
      <c r="B36" s="79"/>
      <c r="C36" s="79"/>
      <c r="D36" s="79"/>
      <c r="E36" s="79"/>
      <c r="F36" s="80"/>
      <c r="G36" s="80"/>
      <c r="H36" s="81"/>
      <c r="I36" s="81"/>
      <c r="J36" s="80"/>
      <c r="K36" s="80"/>
      <c r="L36" s="80"/>
      <c r="M36" s="80"/>
      <c r="N36" s="81"/>
      <c r="O36" s="81"/>
      <c r="P36" s="81"/>
      <c r="Q36" s="81"/>
      <c r="R36" s="80"/>
      <c r="S36" s="80"/>
      <c r="T36" s="81"/>
      <c r="U36" s="81"/>
      <c r="V36" s="82"/>
      <c r="W36" s="13"/>
      <c r="X36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33">
    <cfRule type="cellIs" priority="6" dxfId="26" operator="equal" stopIfTrue="1">
      <formula>0</formula>
    </cfRule>
  </conditionalFormatting>
  <conditionalFormatting sqref="K24:K33">
    <cfRule type="cellIs" priority="5" dxfId="21" operator="equal" stopIfTrue="1">
      <formula>1</formula>
    </cfRule>
  </conditionalFormatting>
  <conditionalFormatting sqref="I4:I33 P4:Q33 U4:U33">
    <cfRule type="cellIs" priority="4" dxfId="24" operator="equal" stopIfTrue="1">
      <formula>0</formula>
    </cfRule>
  </conditionalFormatting>
  <conditionalFormatting sqref="G4:G33 L4:M33 S4:S33">
    <cfRule type="cellIs" priority="3" dxfId="2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>
    <tabColor theme="6" tint="-0.24997000396251678"/>
    <pageSetUpPr fitToPage="1"/>
  </sheetPr>
  <dimension ref="A1:X30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6.8515625" style="1" customWidth="1"/>
    <col min="2" max="2" width="9.140625" style="15" customWidth="1"/>
    <col min="3" max="3" width="13.28125" style="15" customWidth="1"/>
    <col min="4" max="4" width="11.8515625" style="15" customWidth="1"/>
    <col min="5" max="5" width="11.421875" style="15" customWidth="1"/>
    <col min="6" max="6" width="4.421875" style="1" bestFit="1" customWidth="1"/>
    <col min="7" max="7" width="6.8515625" style="1" bestFit="1" customWidth="1"/>
    <col min="8" max="8" width="3.8515625" style="1" customWidth="1"/>
    <col min="9" max="9" width="6.8515625" style="1" bestFit="1" customWidth="1"/>
    <col min="10" max="10" width="5.140625" style="1" customWidth="1"/>
    <col min="11" max="11" width="6.7109375" style="1" bestFit="1" customWidth="1"/>
    <col min="12" max="12" width="7.00390625" style="1" customWidth="1"/>
    <col min="13" max="13" width="6.8515625" style="1" bestFit="1" customWidth="1"/>
    <col min="14" max="16" width="3.8515625" style="1" customWidth="1"/>
    <col min="17" max="17" width="6.8515625" style="1" bestFit="1" customWidth="1"/>
    <col min="18" max="18" width="3.8515625" style="1" customWidth="1"/>
    <col min="19" max="19" width="6.8515625" style="1" bestFit="1" customWidth="1"/>
    <col min="20" max="20" width="3.8515625" style="1" customWidth="1"/>
    <col min="21" max="21" width="6.8515625" style="1" bestFit="1" customWidth="1"/>
    <col min="22" max="22" width="2.57421875" style="1" customWidth="1"/>
    <col min="23" max="23" width="6.00390625" style="1" bestFit="1" customWidth="1"/>
    <col min="24" max="24" width="6.8515625" style="1" bestFit="1" customWidth="1"/>
    <col min="25" max="16384" width="9.140625" style="1" customWidth="1"/>
  </cols>
  <sheetData>
    <row r="1" spans="1:24" s="7" customFormat="1" ht="18">
      <c r="A1" s="83" t="s">
        <v>161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7" t="s">
        <v>54</v>
      </c>
      <c r="G2" s="98"/>
      <c r="H2" s="95" t="s">
        <v>55</v>
      </c>
      <c r="I2" s="96"/>
      <c r="J2" s="97" t="s">
        <v>56</v>
      </c>
      <c r="K2" s="97"/>
      <c r="L2" s="97"/>
      <c r="M2" s="98"/>
      <c r="N2" s="95" t="s">
        <v>57</v>
      </c>
      <c r="O2" s="95"/>
      <c r="P2" s="95"/>
      <c r="Q2" s="96"/>
      <c r="R2" s="97" t="s">
        <v>118</v>
      </c>
      <c r="S2" s="98"/>
      <c r="T2" s="95" t="s">
        <v>59</v>
      </c>
      <c r="U2" s="96"/>
      <c r="V2" s="28" t="s">
        <v>64</v>
      </c>
      <c r="W2" s="89"/>
      <c r="X2" s="89"/>
    </row>
    <row r="3" spans="1:24" s="7" customFormat="1" ht="12.75">
      <c r="A3" s="11" t="s">
        <v>5</v>
      </c>
      <c r="B3" s="22" t="s">
        <v>0</v>
      </c>
      <c r="C3" s="22" t="s">
        <v>1</v>
      </c>
      <c r="D3" s="26" t="s">
        <v>2</v>
      </c>
      <c r="E3" s="26" t="s">
        <v>3</v>
      </c>
      <c r="F3" s="6" t="s">
        <v>4</v>
      </c>
      <c r="G3" s="6" t="s">
        <v>5</v>
      </c>
      <c r="H3" s="8" t="s">
        <v>4</v>
      </c>
      <c r="I3" s="8" t="s">
        <v>5</v>
      </c>
      <c r="J3" s="6" t="s">
        <v>63</v>
      </c>
      <c r="K3" s="6" t="s">
        <v>60</v>
      </c>
      <c r="L3" s="6" t="s">
        <v>4</v>
      </c>
      <c r="M3" s="6" t="s">
        <v>5</v>
      </c>
      <c r="N3" s="8" t="s">
        <v>61</v>
      </c>
      <c r="O3" s="8" t="s">
        <v>62</v>
      </c>
      <c r="P3" s="8" t="s">
        <v>4</v>
      </c>
      <c r="Q3" s="8" t="s">
        <v>5</v>
      </c>
      <c r="R3" s="6" t="s">
        <v>4</v>
      </c>
      <c r="S3" s="6" t="s">
        <v>5</v>
      </c>
      <c r="T3" s="8" t="s">
        <v>4</v>
      </c>
      <c r="U3" s="8" t="s">
        <v>5</v>
      </c>
      <c r="V3" s="32" t="s">
        <v>4</v>
      </c>
      <c r="W3" s="21" t="s">
        <v>4</v>
      </c>
      <c r="X3" s="11" t="s">
        <v>5</v>
      </c>
    </row>
    <row r="4" spans="1:24" ht="12.75">
      <c r="A4" s="10">
        <v>1</v>
      </c>
      <c r="B4" s="23" t="s">
        <v>11</v>
      </c>
      <c r="C4" s="30" t="s">
        <v>183</v>
      </c>
      <c r="D4" s="27" t="s">
        <v>15</v>
      </c>
      <c r="E4" s="27" t="s">
        <v>16</v>
      </c>
      <c r="F4" s="5">
        <v>77</v>
      </c>
      <c r="G4" s="17">
        <v>9</v>
      </c>
      <c r="H4" s="4">
        <v>40</v>
      </c>
      <c r="I4" s="16">
        <v>1</v>
      </c>
      <c r="J4" s="4">
        <v>25</v>
      </c>
      <c r="K4" s="4">
        <v>30.06</v>
      </c>
      <c r="L4" s="31">
        <f aca="true" t="shared" si="0" ref="L4:L26">(J4*J4*J4*J4*J4)/K4/10000</f>
        <v>32.487109115103124</v>
      </c>
      <c r="M4" s="3">
        <v>13</v>
      </c>
      <c r="N4" s="4">
        <v>37</v>
      </c>
      <c r="O4" s="4">
        <v>49</v>
      </c>
      <c r="P4" s="4">
        <f aca="true" t="shared" si="1" ref="P4:P27">N4+O4</f>
        <v>86</v>
      </c>
      <c r="Q4" s="9">
        <v>7</v>
      </c>
      <c r="R4" s="4">
        <v>1</v>
      </c>
      <c r="S4" s="3">
        <v>21</v>
      </c>
      <c r="T4" s="4">
        <v>39</v>
      </c>
      <c r="U4" s="9">
        <v>13</v>
      </c>
      <c r="V4" s="20"/>
      <c r="W4" s="19">
        <f aca="true" t="shared" si="2" ref="W4:W27">IF((SUM(U4,S4,Q4,M4,I4,G4))=0,"NULA",SUM(U4,S4,Q4,M4,I4,G4))</f>
        <v>64</v>
      </c>
      <c r="X4" s="10">
        <f aca="true" t="shared" si="3" ref="X4:X15">A4</f>
        <v>1</v>
      </c>
    </row>
    <row r="5" spans="1:24" ht="12.75">
      <c r="A5" s="10">
        <v>2</v>
      </c>
      <c r="B5" s="23" t="s">
        <v>42</v>
      </c>
      <c r="C5" s="30" t="s">
        <v>185</v>
      </c>
      <c r="D5" s="27" t="s">
        <v>45</v>
      </c>
      <c r="E5" s="27" t="s">
        <v>44</v>
      </c>
      <c r="F5" s="5">
        <v>100</v>
      </c>
      <c r="G5" s="17">
        <v>1</v>
      </c>
      <c r="H5" s="4">
        <v>40</v>
      </c>
      <c r="I5" s="16">
        <v>1</v>
      </c>
      <c r="J5" s="4">
        <v>30</v>
      </c>
      <c r="K5" s="4">
        <v>25</v>
      </c>
      <c r="L5" s="31">
        <f t="shared" si="0"/>
        <v>97.2</v>
      </c>
      <c r="M5" s="3">
        <v>1</v>
      </c>
      <c r="N5" s="4">
        <v>45</v>
      </c>
      <c r="O5" s="4">
        <v>49</v>
      </c>
      <c r="P5" s="4">
        <f t="shared" si="1"/>
        <v>94</v>
      </c>
      <c r="Q5" s="9">
        <v>2</v>
      </c>
      <c r="R5" s="4">
        <v>6</v>
      </c>
      <c r="S5" s="3">
        <v>1</v>
      </c>
      <c r="T5" s="4">
        <v>64</v>
      </c>
      <c r="U5" s="9">
        <v>1</v>
      </c>
      <c r="V5" s="20"/>
      <c r="W5" s="19">
        <f t="shared" si="2"/>
        <v>7</v>
      </c>
      <c r="X5" s="10">
        <f t="shared" si="3"/>
        <v>2</v>
      </c>
    </row>
    <row r="6" spans="1:24" ht="12.75">
      <c r="A6" s="10">
        <v>3</v>
      </c>
      <c r="B6" s="23" t="s">
        <v>52</v>
      </c>
      <c r="C6" s="30" t="s">
        <v>192</v>
      </c>
      <c r="D6" s="27" t="s">
        <v>51</v>
      </c>
      <c r="E6" s="27" t="s">
        <v>50</v>
      </c>
      <c r="F6" s="5">
        <v>90</v>
      </c>
      <c r="G6" s="17">
        <v>5</v>
      </c>
      <c r="H6" s="4">
        <v>39</v>
      </c>
      <c r="I6" s="16">
        <v>3</v>
      </c>
      <c r="J6" s="4">
        <v>29</v>
      </c>
      <c r="K6" s="4">
        <v>33.37</v>
      </c>
      <c r="L6" s="31">
        <f t="shared" si="0"/>
        <v>61.465834581959854</v>
      </c>
      <c r="M6" s="3">
        <v>7</v>
      </c>
      <c r="N6" s="4">
        <v>39</v>
      </c>
      <c r="O6" s="4">
        <v>46</v>
      </c>
      <c r="P6" s="4">
        <f t="shared" si="1"/>
        <v>85</v>
      </c>
      <c r="Q6" s="9">
        <v>8</v>
      </c>
      <c r="R6" s="4">
        <v>3</v>
      </c>
      <c r="S6" s="3">
        <v>14</v>
      </c>
      <c r="T6" s="4">
        <v>39</v>
      </c>
      <c r="U6" s="9">
        <v>13</v>
      </c>
      <c r="V6" s="20"/>
      <c r="W6" s="19">
        <f t="shared" si="2"/>
        <v>50</v>
      </c>
      <c r="X6" s="10">
        <f t="shared" si="3"/>
        <v>3</v>
      </c>
    </row>
    <row r="7" spans="1:24" ht="12.75">
      <c r="A7" s="10">
        <v>4</v>
      </c>
      <c r="B7" s="23" t="s">
        <v>9</v>
      </c>
      <c r="C7" s="30" t="s">
        <v>174</v>
      </c>
      <c r="D7" s="27" t="s">
        <v>28</v>
      </c>
      <c r="E7" s="27" t="s">
        <v>16</v>
      </c>
      <c r="F7" s="5">
        <v>73</v>
      </c>
      <c r="G7" s="17">
        <v>11</v>
      </c>
      <c r="H7" s="4">
        <v>39</v>
      </c>
      <c r="I7" s="16">
        <v>3</v>
      </c>
      <c r="J7" s="4">
        <v>28</v>
      </c>
      <c r="K7" s="4">
        <v>25.37</v>
      </c>
      <c r="L7" s="31">
        <f t="shared" si="0"/>
        <v>67.83747733543555</v>
      </c>
      <c r="M7" s="3">
        <v>5</v>
      </c>
      <c r="N7" s="4">
        <v>47</v>
      </c>
      <c r="O7" s="4">
        <v>47</v>
      </c>
      <c r="P7" s="4">
        <f t="shared" si="1"/>
        <v>94</v>
      </c>
      <c r="Q7" s="9">
        <v>2</v>
      </c>
      <c r="R7" s="4">
        <v>4</v>
      </c>
      <c r="S7" s="3">
        <v>5</v>
      </c>
      <c r="T7" s="4">
        <v>42</v>
      </c>
      <c r="U7" s="9">
        <v>12</v>
      </c>
      <c r="V7" s="20"/>
      <c r="W7" s="19">
        <f t="shared" si="2"/>
        <v>38</v>
      </c>
      <c r="X7" s="10">
        <f t="shared" si="3"/>
        <v>4</v>
      </c>
    </row>
    <row r="8" spans="1:24" ht="12.75">
      <c r="A8" s="10">
        <v>5</v>
      </c>
      <c r="B8" s="23" t="s">
        <v>18</v>
      </c>
      <c r="C8" s="30" t="s">
        <v>180</v>
      </c>
      <c r="D8" s="27" t="s">
        <v>20</v>
      </c>
      <c r="E8" s="27" t="s">
        <v>16</v>
      </c>
      <c r="F8" s="5">
        <v>90</v>
      </c>
      <c r="G8" s="17">
        <v>5</v>
      </c>
      <c r="H8" s="4">
        <v>38</v>
      </c>
      <c r="I8" s="16">
        <v>5</v>
      </c>
      <c r="J8" s="4">
        <v>29</v>
      </c>
      <c r="K8" s="4">
        <v>32.9</v>
      </c>
      <c r="L8" s="31">
        <f t="shared" si="0"/>
        <v>62.343917933130705</v>
      </c>
      <c r="M8" s="3">
        <v>6</v>
      </c>
      <c r="N8" s="4">
        <v>36</v>
      </c>
      <c r="O8" s="4">
        <v>49</v>
      </c>
      <c r="P8" s="4">
        <f t="shared" si="1"/>
        <v>85</v>
      </c>
      <c r="Q8" s="9">
        <v>8</v>
      </c>
      <c r="R8" s="4">
        <v>6</v>
      </c>
      <c r="S8" s="3">
        <v>1</v>
      </c>
      <c r="T8" s="4">
        <v>0</v>
      </c>
      <c r="U8" s="9">
        <v>22</v>
      </c>
      <c r="V8" s="20"/>
      <c r="W8" s="19">
        <f t="shared" si="2"/>
        <v>47</v>
      </c>
      <c r="X8" s="10">
        <f t="shared" si="3"/>
        <v>5</v>
      </c>
    </row>
    <row r="9" spans="1:24" ht="12.75">
      <c r="A9" s="10">
        <v>6</v>
      </c>
      <c r="B9" s="24" t="s">
        <v>26</v>
      </c>
      <c r="C9" s="24" t="s">
        <v>195</v>
      </c>
      <c r="D9" s="29" t="s">
        <v>167</v>
      </c>
      <c r="E9" s="29" t="s">
        <v>50</v>
      </c>
      <c r="F9" s="5">
        <v>69</v>
      </c>
      <c r="G9" s="17">
        <v>15</v>
      </c>
      <c r="H9" s="4">
        <v>38</v>
      </c>
      <c r="I9" s="16">
        <v>5</v>
      </c>
      <c r="J9" s="4">
        <v>22</v>
      </c>
      <c r="K9" s="4">
        <v>29</v>
      </c>
      <c r="L9" s="31">
        <f t="shared" si="0"/>
        <v>17.771144827586205</v>
      </c>
      <c r="M9" s="3">
        <v>21</v>
      </c>
      <c r="N9" s="4">
        <v>40</v>
      </c>
      <c r="O9" s="4">
        <v>49</v>
      </c>
      <c r="P9" s="4">
        <f t="shared" si="1"/>
        <v>89</v>
      </c>
      <c r="Q9" s="9">
        <v>6</v>
      </c>
      <c r="R9" s="4">
        <v>4</v>
      </c>
      <c r="S9" s="3">
        <v>5</v>
      </c>
      <c r="T9" s="4">
        <v>64</v>
      </c>
      <c r="U9" s="9">
        <v>1</v>
      </c>
      <c r="V9" s="20"/>
      <c r="W9" s="19">
        <f t="shared" si="2"/>
        <v>53</v>
      </c>
      <c r="X9" s="10">
        <f t="shared" si="3"/>
        <v>6</v>
      </c>
    </row>
    <row r="10" spans="1:24" ht="12.75">
      <c r="A10" s="10">
        <v>7</v>
      </c>
      <c r="B10" s="23" t="s">
        <v>26</v>
      </c>
      <c r="C10" s="24" t="s">
        <v>186</v>
      </c>
      <c r="D10" s="27" t="s">
        <v>165</v>
      </c>
      <c r="E10" s="27" t="s">
        <v>16</v>
      </c>
      <c r="F10" s="5">
        <v>50</v>
      </c>
      <c r="G10" s="17">
        <v>19</v>
      </c>
      <c r="H10" s="4">
        <v>38</v>
      </c>
      <c r="I10" s="16">
        <v>5</v>
      </c>
      <c r="J10" s="4">
        <v>27</v>
      </c>
      <c r="K10" s="4">
        <v>43.75</v>
      </c>
      <c r="L10" s="31">
        <f t="shared" si="0"/>
        <v>32.797501714285715</v>
      </c>
      <c r="M10" s="3">
        <v>12</v>
      </c>
      <c r="N10" s="4">
        <v>38</v>
      </c>
      <c r="O10" s="4">
        <v>34</v>
      </c>
      <c r="P10" s="4">
        <f t="shared" si="1"/>
        <v>72</v>
      </c>
      <c r="Q10" s="9">
        <v>19</v>
      </c>
      <c r="R10" s="4">
        <v>4</v>
      </c>
      <c r="S10" s="3">
        <v>5</v>
      </c>
      <c r="T10" s="4">
        <v>15</v>
      </c>
      <c r="U10" s="9">
        <v>17</v>
      </c>
      <c r="V10" s="20"/>
      <c r="W10" s="19">
        <f t="shared" si="2"/>
        <v>77</v>
      </c>
      <c r="X10" s="10">
        <f t="shared" si="3"/>
        <v>7</v>
      </c>
    </row>
    <row r="11" spans="1:24" ht="12.75">
      <c r="A11" s="10">
        <v>8</v>
      </c>
      <c r="B11" s="23" t="s">
        <v>6</v>
      </c>
      <c r="C11" s="30" t="s">
        <v>110</v>
      </c>
      <c r="D11" s="27" t="s">
        <v>14</v>
      </c>
      <c r="E11" s="27" t="s">
        <v>44</v>
      </c>
      <c r="F11" s="5">
        <v>74</v>
      </c>
      <c r="G11" s="17">
        <v>10</v>
      </c>
      <c r="H11" s="4">
        <v>38</v>
      </c>
      <c r="I11" s="16">
        <v>5</v>
      </c>
      <c r="J11" s="4">
        <v>30</v>
      </c>
      <c r="K11" s="4">
        <v>27.9</v>
      </c>
      <c r="L11" s="31">
        <f t="shared" si="0"/>
        <v>87.09677419354838</v>
      </c>
      <c r="M11" s="3">
        <v>2</v>
      </c>
      <c r="N11" s="4">
        <v>36</v>
      </c>
      <c r="O11" s="4">
        <v>49</v>
      </c>
      <c r="P11" s="4">
        <f t="shared" si="1"/>
        <v>85</v>
      </c>
      <c r="Q11" s="9">
        <v>8</v>
      </c>
      <c r="R11" s="4">
        <v>5</v>
      </c>
      <c r="S11" s="3">
        <v>3</v>
      </c>
      <c r="T11" s="4">
        <v>48</v>
      </c>
      <c r="U11" s="9">
        <v>10</v>
      </c>
      <c r="V11" s="20">
        <v>1</v>
      </c>
      <c r="W11" s="19">
        <f t="shared" si="2"/>
        <v>38</v>
      </c>
      <c r="X11" s="10">
        <f t="shared" si="3"/>
        <v>8</v>
      </c>
    </row>
    <row r="12" spans="1:24" ht="12.75">
      <c r="A12" s="10">
        <v>9</v>
      </c>
      <c r="B12" s="24" t="s">
        <v>18</v>
      </c>
      <c r="C12" s="30" t="s">
        <v>104</v>
      </c>
      <c r="D12" s="29" t="s">
        <v>47</v>
      </c>
      <c r="E12" s="29" t="s">
        <v>48</v>
      </c>
      <c r="F12" s="5">
        <v>88</v>
      </c>
      <c r="G12" s="17">
        <v>7</v>
      </c>
      <c r="H12" s="4">
        <v>37</v>
      </c>
      <c r="I12" s="16">
        <v>9</v>
      </c>
      <c r="J12" s="4">
        <v>24</v>
      </c>
      <c r="K12" s="4">
        <v>39.72</v>
      </c>
      <c r="L12" s="31">
        <f t="shared" si="0"/>
        <v>20.046888217522657</v>
      </c>
      <c r="M12" s="3">
        <v>20</v>
      </c>
      <c r="N12" s="4">
        <v>30</v>
      </c>
      <c r="O12" s="4">
        <v>48</v>
      </c>
      <c r="P12" s="4">
        <f t="shared" si="1"/>
        <v>78</v>
      </c>
      <c r="Q12" s="9">
        <v>16</v>
      </c>
      <c r="R12" s="4">
        <v>5</v>
      </c>
      <c r="S12" s="3">
        <v>3</v>
      </c>
      <c r="T12" s="4">
        <v>64</v>
      </c>
      <c r="U12" s="9">
        <v>1</v>
      </c>
      <c r="V12" s="20"/>
      <c r="W12" s="19">
        <f t="shared" si="2"/>
        <v>56</v>
      </c>
      <c r="X12" s="10">
        <f t="shared" si="3"/>
        <v>9</v>
      </c>
    </row>
    <row r="13" spans="1:24" ht="12.75">
      <c r="A13" s="10">
        <v>10</v>
      </c>
      <c r="B13" s="24" t="s">
        <v>91</v>
      </c>
      <c r="C13" s="30" t="s">
        <v>188</v>
      </c>
      <c r="D13" s="29" t="s">
        <v>117</v>
      </c>
      <c r="E13" s="29">
        <v>456</v>
      </c>
      <c r="F13" s="5">
        <v>53</v>
      </c>
      <c r="G13" s="17">
        <v>18</v>
      </c>
      <c r="H13" s="4">
        <v>36</v>
      </c>
      <c r="I13" s="16">
        <v>10</v>
      </c>
      <c r="J13" s="4">
        <v>21</v>
      </c>
      <c r="K13" s="4">
        <v>29.13</v>
      </c>
      <c r="L13" s="31">
        <f t="shared" si="0"/>
        <v>14.020257466529351</v>
      </c>
      <c r="M13" s="3">
        <v>23</v>
      </c>
      <c r="N13" s="4">
        <v>28</v>
      </c>
      <c r="O13" s="4">
        <v>40</v>
      </c>
      <c r="P13" s="4">
        <f t="shared" si="1"/>
        <v>68</v>
      </c>
      <c r="Q13" s="9">
        <v>21</v>
      </c>
      <c r="R13" s="4">
        <v>2</v>
      </c>
      <c r="S13" s="3">
        <v>17</v>
      </c>
      <c r="T13" s="4">
        <v>50</v>
      </c>
      <c r="U13" s="9">
        <v>7</v>
      </c>
      <c r="V13" s="20"/>
      <c r="W13" s="19">
        <f t="shared" si="2"/>
        <v>96</v>
      </c>
      <c r="X13" s="10">
        <f t="shared" si="3"/>
        <v>10</v>
      </c>
    </row>
    <row r="14" spans="1:24" ht="12.75">
      <c r="A14" s="10">
        <v>11</v>
      </c>
      <c r="B14" s="23" t="s">
        <v>94</v>
      </c>
      <c r="C14" s="24" t="s">
        <v>193</v>
      </c>
      <c r="D14" s="27" t="s">
        <v>172</v>
      </c>
      <c r="E14" s="27">
        <v>452</v>
      </c>
      <c r="F14" s="5">
        <v>19</v>
      </c>
      <c r="G14" s="17">
        <v>24</v>
      </c>
      <c r="H14" s="4">
        <v>36</v>
      </c>
      <c r="I14" s="16">
        <v>10</v>
      </c>
      <c r="J14" s="4">
        <v>26</v>
      </c>
      <c r="K14" s="4">
        <v>40.81</v>
      </c>
      <c r="L14" s="31">
        <f t="shared" si="0"/>
        <v>29.11388385199706</v>
      </c>
      <c r="M14" s="3">
        <v>16</v>
      </c>
      <c r="N14" s="4">
        <v>40</v>
      </c>
      <c r="O14" s="4">
        <v>34</v>
      </c>
      <c r="P14" s="4">
        <f t="shared" si="1"/>
        <v>74</v>
      </c>
      <c r="Q14" s="9">
        <v>18</v>
      </c>
      <c r="R14" s="4">
        <v>4</v>
      </c>
      <c r="S14" s="3">
        <v>5</v>
      </c>
      <c r="T14" s="4">
        <v>35</v>
      </c>
      <c r="U14" s="9">
        <v>15</v>
      </c>
      <c r="V14" s="20"/>
      <c r="W14" s="19">
        <f t="shared" si="2"/>
        <v>88</v>
      </c>
      <c r="X14" s="10">
        <f t="shared" si="3"/>
        <v>11</v>
      </c>
    </row>
    <row r="15" spans="1:24" ht="12.75">
      <c r="A15" s="10">
        <v>12</v>
      </c>
      <c r="B15" s="24" t="s">
        <v>26</v>
      </c>
      <c r="C15" s="30" t="s">
        <v>189</v>
      </c>
      <c r="D15" s="29" t="s">
        <v>162</v>
      </c>
      <c r="E15" s="29" t="s">
        <v>163</v>
      </c>
      <c r="F15" s="5">
        <v>73</v>
      </c>
      <c r="G15" s="17">
        <v>11</v>
      </c>
      <c r="H15" s="4">
        <v>35</v>
      </c>
      <c r="I15" s="16">
        <v>12</v>
      </c>
      <c r="J15" s="4">
        <v>24</v>
      </c>
      <c r="K15" s="4">
        <v>19.06</v>
      </c>
      <c r="L15" s="31">
        <f t="shared" si="0"/>
        <v>41.77662119622246</v>
      </c>
      <c r="M15" s="3">
        <v>10</v>
      </c>
      <c r="N15" s="4">
        <v>30</v>
      </c>
      <c r="O15" s="4">
        <v>40</v>
      </c>
      <c r="P15" s="4">
        <f t="shared" si="1"/>
        <v>70</v>
      </c>
      <c r="Q15" s="9">
        <v>20</v>
      </c>
      <c r="R15" s="4">
        <v>3</v>
      </c>
      <c r="S15" s="3">
        <v>14</v>
      </c>
      <c r="T15" s="4">
        <v>13</v>
      </c>
      <c r="U15" s="9">
        <v>18</v>
      </c>
      <c r="V15" s="20"/>
      <c r="W15" s="19">
        <f t="shared" si="2"/>
        <v>85</v>
      </c>
      <c r="X15" s="10">
        <f t="shared" si="3"/>
        <v>12</v>
      </c>
    </row>
    <row r="16" spans="1:24" ht="12.75">
      <c r="A16" s="10">
        <v>13</v>
      </c>
      <c r="B16" s="23" t="s">
        <v>53</v>
      </c>
      <c r="C16" s="30" t="s">
        <v>178</v>
      </c>
      <c r="D16" s="27" t="s">
        <v>39</v>
      </c>
      <c r="E16" s="27" t="s">
        <v>129</v>
      </c>
      <c r="F16" s="5">
        <v>80</v>
      </c>
      <c r="G16" s="17">
        <v>8</v>
      </c>
      <c r="H16" s="4">
        <v>35</v>
      </c>
      <c r="I16" s="16">
        <v>12</v>
      </c>
      <c r="J16" s="4">
        <v>23</v>
      </c>
      <c r="K16" s="4">
        <v>40.25</v>
      </c>
      <c r="L16" s="31">
        <f t="shared" si="0"/>
        <v>15.990914285714286</v>
      </c>
      <c r="M16" s="3">
        <v>22</v>
      </c>
      <c r="N16" s="4">
        <v>46</v>
      </c>
      <c r="O16" s="4">
        <v>45</v>
      </c>
      <c r="P16" s="4">
        <f t="shared" si="1"/>
        <v>91</v>
      </c>
      <c r="Q16" s="9">
        <v>4</v>
      </c>
      <c r="R16" s="4">
        <v>4</v>
      </c>
      <c r="S16" s="3">
        <v>5</v>
      </c>
      <c r="T16" s="4">
        <v>50</v>
      </c>
      <c r="U16" s="9">
        <v>7</v>
      </c>
      <c r="V16" s="20"/>
      <c r="W16" s="19">
        <f t="shared" si="2"/>
        <v>58</v>
      </c>
      <c r="X16" s="10">
        <f aca="true" t="shared" si="4" ref="X16:X27">A16</f>
        <v>13</v>
      </c>
    </row>
    <row r="17" spans="1:24" ht="12.75">
      <c r="A17" s="10">
        <v>14</v>
      </c>
      <c r="B17" s="24" t="s">
        <v>166</v>
      </c>
      <c r="C17" s="30" t="s">
        <v>176</v>
      </c>
      <c r="D17" s="29" t="s">
        <v>165</v>
      </c>
      <c r="E17" s="29" t="s">
        <v>46</v>
      </c>
      <c r="F17" s="5">
        <v>91</v>
      </c>
      <c r="G17" s="17">
        <v>4</v>
      </c>
      <c r="H17" s="4">
        <v>35</v>
      </c>
      <c r="I17" s="16">
        <v>12</v>
      </c>
      <c r="J17" s="4">
        <v>28</v>
      </c>
      <c r="K17" s="4">
        <v>37</v>
      </c>
      <c r="L17" s="31">
        <f t="shared" si="0"/>
        <v>46.5145081081081</v>
      </c>
      <c r="M17" s="3">
        <v>9</v>
      </c>
      <c r="N17" s="4">
        <v>35</v>
      </c>
      <c r="O17" s="4">
        <v>44</v>
      </c>
      <c r="P17" s="4">
        <f t="shared" si="1"/>
        <v>79</v>
      </c>
      <c r="Q17" s="9">
        <v>15</v>
      </c>
      <c r="R17" s="4">
        <v>3</v>
      </c>
      <c r="S17" s="3">
        <v>14</v>
      </c>
      <c r="T17" s="4">
        <v>49</v>
      </c>
      <c r="U17" s="9">
        <v>9</v>
      </c>
      <c r="V17" s="20"/>
      <c r="W17" s="19">
        <f t="shared" si="2"/>
        <v>63</v>
      </c>
      <c r="X17" s="10">
        <v>13</v>
      </c>
    </row>
    <row r="18" spans="1:24" ht="12.75">
      <c r="A18" s="10">
        <v>15</v>
      </c>
      <c r="B18" s="24" t="s">
        <v>6</v>
      </c>
      <c r="C18" s="30" t="s">
        <v>190</v>
      </c>
      <c r="D18" s="29" t="s">
        <v>164</v>
      </c>
      <c r="E18" s="29" t="s">
        <v>17</v>
      </c>
      <c r="F18" s="5">
        <v>20</v>
      </c>
      <c r="G18" s="17">
        <v>23</v>
      </c>
      <c r="H18" s="4">
        <v>34</v>
      </c>
      <c r="I18" s="16">
        <v>15</v>
      </c>
      <c r="J18" s="4">
        <v>26</v>
      </c>
      <c r="K18" s="4">
        <v>25.41</v>
      </c>
      <c r="L18" s="31">
        <f t="shared" si="0"/>
        <v>46.75866194411649</v>
      </c>
      <c r="M18" s="3">
        <v>8</v>
      </c>
      <c r="N18" s="4">
        <v>24</v>
      </c>
      <c r="O18" s="4">
        <v>41</v>
      </c>
      <c r="P18" s="4">
        <f t="shared" si="1"/>
        <v>65</v>
      </c>
      <c r="Q18" s="9">
        <v>23</v>
      </c>
      <c r="R18" s="4">
        <v>2</v>
      </c>
      <c r="S18" s="3">
        <v>17</v>
      </c>
      <c r="T18" s="4">
        <v>10</v>
      </c>
      <c r="U18" s="9">
        <v>21</v>
      </c>
      <c r="V18" s="20"/>
      <c r="W18" s="19">
        <f t="shared" si="2"/>
        <v>107</v>
      </c>
      <c r="X18" s="10">
        <f t="shared" si="4"/>
        <v>15</v>
      </c>
    </row>
    <row r="19" spans="1:24" ht="12.75">
      <c r="A19" s="10">
        <v>16</v>
      </c>
      <c r="B19" s="23" t="s">
        <v>168</v>
      </c>
      <c r="C19" s="24" t="s">
        <v>191</v>
      </c>
      <c r="D19" s="27" t="s">
        <v>169</v>
      </c>
      <c r="E19" s="27" t="s">
        <v>16</v>
      </c>
      <c r="F19" s="5">
        <v>68</v>
      </c>
      <c r="G19" s="17">
        <v>16</v>
      </c>
      <c r="H19" s="4">
        <v>34</v>
      </c>
      <c r="I19" s="16">
        <v>15</v>
      </c>
      <c r="J19" s="4">
        <v>27</v>
      </c>
      <c r="K19" s="4">
        <v>47.87</v>
      </c>
      <c r="L19" s="31">
        <f t="shared" si="0"/>
        <v>29.974737831627326</v>
      </c>
      <c r="M19" s="3">
        <v>15</v>
      </c>
      <c r="N19" s="4">
        <v>35</v>
      </c>
      <c r="O19" s="4">
        <v>43</v>
      </c>
      <c r="P19" s="4">
        <f t="shared" si="1"/>
        <v>78</v>
      </c>
      <c r="Q19" s="9">
        <v>16</v>
      </c>
      <c r="R19" s="4">
        <v>4</v>
      </c>
      <c r="S19" s="3">
        <v>5</v>
      </c>
      <c r="T19" s="4">
        <v>52</v>
      </c>
      <c r="U19" s="9">
        <v>6</v>
      </c>
      <c r="V19" s="20"/>
      <c r="W19" s="19">
        <f t="shared" si="2"/>
        <v>73</v>
      </c>
      <c r="X19" s="10">
        <f t="shared" si="4"/>
        <v>16</v>
      </c>
    </row>
    <row r="20" spans="1:24" ht="12.75">
      <c r="A20" s="10">
        <v>17</v>
      </c>
      <c r="B20" s="23" t="s">
        <v>18</v>
      </c>
      <c r="C20" s="30" t="s">
        <v>182</v>
      </c>
      <c r="D20" s="27" t="s">
        <v>45</v>
      </c>
      <c r="E20" s="27" t="s">
        <v>16</v>
      </c>
      <c r="F20" s="5">
        <v>66</v>
      </c>
      <c r="G20" s="17">
        <v>17</v>
      </c>
      <c r="H20" s="4">
        <v>34</v>
      </c>
      <c r="I20" s="16">
        <v>15</v>
      </c>
      <c r="J20" s="4">
        <v>25</v>
      </c>
      <c r="K20" s="4">
        <v>37</v>
      </c>
      <c r="L20" s="31">
        <f t="shared" si="0"/>
        <v>26.393581081081084</v>
      </c>
      <c r="M20" s="3">
        <v>17</v>
      </c>
      <c r="N20" s="4">
        <v>42</v>
      </c>
      <c r="O20" s="4">
        <v>41</v>
      </c>
      <c r="P20" s="4">
        <f t="shared" si="1"/>
        <v>83</v>
      </c>
      <c r="Q20" s="9">
        <v>11</v>
      </c>
      <c r="R20" s="4">
        <v>4</v>
      </c>
      <c r="S20" s="3">
        <v>5</v>
      </c>
      <c r="T20" s="4">
        <v>59</v>
      </c>
      <c r="U20" s="9">
        <v>4</v>
      </c>
      <c r="V20" s="20"/>
      <c r="W20" s="19">
        <f t="shared" si="2"/>
        <v>69</v>
      </c>
      <c r="X20" s="10">
        <f t="shared" si="4"/>
        <v>17</v>
      </c>
    </row>
    <row r="21" spans="1:24" ht="12.75">
      <c r="A21" s="10">
        <v>18</v>
      </c>
      <c r="B21" s="23" t="s">
        <v>26</v>
      </c>
      <c r="C21" s="30" t="s">
        <v>175</v>
      </c>
      <c r="D21" s="27" t="s">
        <v>28</v>
      </c>
      <c r="E21" s="27" t="s">
        <v>44</v>
      </c>
      <c r="F21" s="5">
        <v>95</v>
      </c>
      <c r="G21" s="17">
        <v>2</v>
      </c>
      <c r="H21" s="4">
        <v>34</v>
      </c>
      <c r="I21" s="16">
        <v>15</v>
      </c>
      <c r="J21" s="4">
        <v>29</v>
      </c>
      <c r="K21" s="4">
        <v>27.59</v>
      </c>
      <c r="L21" s="31">
        <f t="shared" si="0"/>
        <v>74.34269300471186</v>
      </c>
      <c r="M21" s="3">
        <v>3</v>
      </c>
      <c r="N21" s="4">
        <v>36</v>
      </c>
      <c r="O21" s="4">
        <v>47</v>
      </c>
      <c r="P21" s="4">
        <f t="shared" si="1"/>
        <v>83</v>
      </c>
      <c r="Q21" s="9">
        <v>11</v>
      </c>
      <c r="R21" s="4">
        <v>4</v>
      </c>
      <c r="S21" s="3">
        <v>5</v>
      </c>
      <c r="T21" s="4">
        <v>54</v>
      </c>
      <c r="U21" s="9">
        <v>5</v>
      </c>
      <c r="V21" s="20"/>
      <c r="W21" s="19">
        <f t="shared" si="2"/>
        <v>41</v>
      </c>
      <c r="X21" s="10">
        <f t="shared" si="4"/>
        <v>18</v>
      </c>
    </row>
    <row r="22" spans="1:24" ht="12.75">
      <c r="A22" s="10">
        <v>19</v>
      </c>
      <c r="B22" s="23" t="s">
        <v>18</v>
      </c>
      <c r="C22" s="30" t="s">
        <v>184</v>
      </c>
      <c r="D22" s="27" t="s">
        <v>39</v>
      </c>
      <c r="E22" s="27" t="s">
        <v>129</v>
      </c>
      <c r="F22" s="5">
        <v>92</v>
      </c>
      <c r="G22" s="17">
        <v>3</v>
      </c>
      <c r="H22" s="4">
        <v>33</v>
      </c>
      <c r="I22" s="16">
        <v>19</v>
      </c>
      <c r="J22" s="4">
        <v>25</v>
      </c>
      <c r="K22" s="4">
        <v>23.87</v>
      </c>
      <c r="L22" s="31">
        <f t="shared" si="0"/>
        <v>40.91170925848345</v>
      </c>
      <c r="M22" s="3">
        <v>11</v>
      </c>
      <c r="N22" s="4">
        <v>46</v>
      </c>
      <c r="O22" s="4">
        <v>50</v>
      </c>
      <c r="P22" s="4">
        <f t="shared" si="1"/>
        <v>96</v>
      </c>
      <c r="Q22" s="9">
        <v>1</v>
      </c>
      <c r="R22" s="4">
        <v>1</v>
      </c>
      <c r="S22" s="3">
        <v>21</v>
      </c>
      <c r="T22" s="4">
        <v>13</v>
      </c>
      <c r="U22" s="9">
        <v>18</v>
      </c>
      <c r="V22" s="20"/>
      <c r="W22" s="19">
        <f t="shared" si="2"/>
        <v>73</v>
      </c>
      <c r="X22" s="10">
        <f t="shared" si="4"/>
        <v>19</v>
      </c>
    </row>
    <row r="23" spans="1:24" ht="12.75">
      <c r="A23" s="10">
        <v>20</v>
      </c>
      <c r="B23" s="24" t="s">
        <v>26</v>
      </c>
      <c r="C23" s="30" t="s">
        <v>177</v>
      </c>
      <c r="D23" s="29" t="s">
        <v>34</v>
      </c>
      <c r="E23" s="29" t="s">
        <v>170</v>
      </c>
      <c r="F23" s="5">
        <v>30</v>
      </c>
      <c r="G23" s="17">
        <v>22</v>
      </c>
      <c r="H23" s="4">
        <v>29</v>
      </c>
      <c r="I23" s="16">
        <v>20</v>
      </c>
      <c r="J23" s="4">
        <v>27</v>
      </c>
      <c r="K23" s="4">
        <v>20.28</v>
      </c>
      <c r="L23" s="31">
        <f t="shared" si="0"/>
        <v>70.75397928994083</v>
      </c>
      <c r="M23" s="3">
        <v>4</v>
      </c>
      <c r="N23" s="4">
        <v>43</v>
      </c>
      <c r="O23" s="4">
        <v>39</v>
      </c>
      <c r="P23" s="4">
        <f t="shared" si="1"/>
        <v>82</v>
      </c>
      <c r="Q23" s="9">
        <v>14</v>
      </c>
      <c r="R23" s="4">
        <v>2</v>
      </c>
      <c r="S23" s="3">
        <v>17</v>
      </c>
      <c r="T23" s="4">
        <v>0</v>
      </c>
      <c r="U23" s="9">
        <v>22</v>
      </c>
      <c r="V23" s="20"/>
      <c r="W23" s="19">
        <f t="shared" si="2"/>
        <v>99</v>
      </c>
      <c r="X23" s="10">
        <f t="shared" si="4"/>
        <v>20</v>
      </c>
    </row>
    <row r="24" spans="1:24" ht="12.75">
      <c r="A24" s="10">
        <v>21</v>
      </c>
      <c r="B24" s="24" t="s">
        <v>35</v>
      </c>
      <c r="C24" s="30" t="s">
        <v>181</v>
      </c>
      <c r="D24" s="29" t="s">
        <v>34</v>
      </c>
      <c r="E24" s="29" t="s">
        <v>170</v>
      </c>
      <c r="F24" s="5">
        <v>50</v>
      </c>
      <c r="G24" s="17">
        <v>19</v>
      </c>
      <c r="H24" s="4">
        <v>28</v>
      </c>
      <c r="I24" s="16">
        <v>21</v>
      </c>
      <c r="J24" s="4">
        <v>23</v>
      </c>
      <c r="K24" s="4">
        <v>20.69</v>
      </c>
      <c r="L24" s="31">
        <f t="shared" si="0"/>
        <v>31.108472692121797</v>
      </c>
      <c r="M24" s="3">
        <v>14</v>
      </c>
      <c r="N24" s="4">
        <v>44</v>
      </c>
      <c r="O24" s="4">
        <v>47</v>
      </c>
      <c r="P24" s="4">
        <f t="shared" si="1"/>
        <v>91</v>
      </c>
      <c r="Q24" s="9">
        <v>4</v>
      </c>
      <c r="R24" s="4">
        <v>2</v>
      </c>
      <c r="S24" s="3">
        <v>17</v>
      </c>
      <c r="T24" s="4">
        <v>0</v>
      </c>
      <c r="U24" s="9">
        <v>22</v>
      </c>
      <c r="V24" s="20"/>
      <c r="W24" s="19">
        <f t="shared" si="2"/>
        <v>97</v>
      </c>
      <c r="X24" s="10">
        <f t="shared" si="4"/>
        <v>21</v>
      </c>
    </row>
    <row r="25" spans="1:24" ht="12.75">
      <c r="A25" s="10">
        <v>22</v>
      </c>
      <c r="B25" s="23" t="s">
        <v>26</v>
      </c>
      <c r="C25" s="24" t="s">
        <v>194</v>
      </c>
      <c r="D25" s="27" t="s">
        <v>172</v>
      </c>
      <c r="E25" s="27" t="s">
        <v>173</v>
      </c>
      <c r="F25" s="5">
        <v>36</v>
      </c>
      <c r="G25" s="17">
        <v>21</v>
      </c>
      <c r="H25" s="4">
        <v>21</v>
      </c>
      <c r="I25" s="16">
        <v>22</v>
      </c>
      <c r="J25" s="4">
        <v>23</v>
      </c>
      <c r="K25" s="4">
        <v>25.4</v>
      </c>
      <c r="L25" s="31">
        <f t="shared" si="0"/>
        <v>25.339933070866145</v>
      </c>
      <c r="M25" s="3">
        <v>18</v>
      </c>
      <c r="N25" s="4">
        <v>40</v>
      </c>
      <c r="O25" s="4">
        <v>43</v>
      </c>
      <c r="P25" s="4">
        <f t="shared" si="1"/>
        <v>83</v>
      </c>
      <c r="Q25" s="9">
        <v>11</v>
      </c>
      <c r="R25" s="4">
        <v>1</v>
      </c>
      <c r="S25" s="3">
        <v>21</v>
      </c>
      <c r="T25" s="4">
        <v>13</v>
      </c>
      <c r="U25" s="9">
        <v>18</v>
      </c>
      <c r="V25" s="20"/>
      <c r="W25" s="19">
        <f t="shared" si="2"/>
        <v>111</v>
      </c>
      <c r="X25" s="10">
        <f t="shared" si="4"/>
        <v>22</v>
      </c>
    </row>
    <row r="26" spans="1:24" ht="12.75">
      <c r="A26" s="10">
        <v>23</v>
      </c>
      <c r="B26" s="23" t="s">
        <v>168</v>
      </c>
      <c r="C26" s="24" t="s">
        <v>187</v>
      </c>
      <c r="D26" s="27" t="s">
        <v>93</v>
      </c>
      <c r="E26" s="27" t="s">
        <v>171</v>
      </c>
      <c r="F26" s="5">
        <v>72</v>
      </c>
      <c r="G26" s="17">
        <v>13</v>
      </c>
      <c r="H26" s="4">
        <v>16</v>
      </c>
      <c r="I26" s="16">
        <v>23</v>
      </c>
      <c r="J26" s="4">
        <v>25</v>
      </c>
      <c r="K26" s="4">
        <v>43.4</v>
      </c>
      <c r="L26" s="31">
        <f t="shared" si="0"/>
        <v>22.5014400921659</v>
      </c>
      <c r="M26" s="3">
        <v>19</v>
      </c>
      <c r="N26" s="4">
        <v>24</v>
      </c>
      <c r="O26" s="4">
        <v>44</v>
      </c>
      <c r="P26" s="4">
        <f t="shared" si="1"/>
        <v>68</v>
      </c>
      <c r="Q26" s="9">
        <v>21</v>
      </c>
      <c r="R26" s="4">
        <v>1</v>
      </c>
      <c r="S26" s="3">
        <v>21</v>
      </c>
      <c r="T26" s="4">
        <v>45</v>
      </c>
      <c r="U26" s="9">
        <v>11</v>
      </c>
      <c r="V26" s="20"/>
      <c r="W26" s="19">
        <f t="shared" si="2"/>
        <v>108</v>
      </c>
      <c r="X26" s="10">
        <f t="shared" si="4"/>
        <v>23</v>
      </c>
    </row>
    <row r="27" spans="1:24" ht="12.75">
      <c r="A27" s="10">
        <v>24</v>
      </c>
      <c r="B27" s="24" t="s">
        <v>127</v>
      </c>
      <c r="C27" s="24" t="s">
        <v>179</v>
      </c>
      <c r="D27" s="29" t="s">
        <v>128</v>
      </c>
      <c r="E27" s="29">
        <v>456</v>
      </c>
      <c r="F27" s="5">
        <v>71</v>
      </c>
      <c r="G27" s="17">
        <v>14</v>
      </c>
      <c r="H27" s="4">
        <v>0</v>
      </c>
      <c r="I27" s="16">
        <v>24</v>
      </c>
      <c r="J27" s="4">
        <v>0</v>
      </c>
      <c r="K27" s="4">
        <v>60</v>
      </c>
      <c r="L27" s="31">
        <v>0.01</v>
      </c>
      <c r="M27" s="3">
        <v>24</v>
      </c>
      <c r="N27" s="4">
        <v>31</v>
      </c>
      <c r="O27" s="4">
        <v>6</v>
      </c>
      <c r="P27" s="4">
        <f t="shared" si="1"/>
        <v>37</v>
      </c>
      <c r="Q27" s="9">
        <v>24</v>
      </c>
      <c r="R27" s="4">
        <v>4</v>
      </c>
      <c r="S27" s="3">
        <v>5</v>
      </c>
      <c r="T27" s="4">
        <v>35</v>
      </c>
      <c r="U27" s="9">
        <v>15</v>
      </c>
      <c r="V27" s="20"/>
      <c r="W27" s="19">
        <f t="shared" si="2"/>
        <v>106</v>
      </c>
      <c r="X27" s="10">
        <f t="shared" si="4"/>
        <v>24</v>
      </c>
    </row>
    <row r="28" spans="1:24" ht="12.75">
      <c r="A28" s="14"/>
      <c r="B28" s="25"/>
      <c r="C28" s="25"/>
      <c r="D28" s="25"/>
      <c r="E28" s="25"/>
      <c r="F28" s="2"/>
      <c r="G28" s="2"/>
      <c r="H28" s="12"/>
      <c r="I28" s="12"/>
      <c r="J28" s="2"/>
      <c r="K28" s="2"/>
      <c r="L28" s="2"/>
      <c r="M28" s="2"/>
      <c r="N28" s="12"/>
      <c r="O28" s="12"/>
      <c r="P28" s="12"/>
      <c r="Q28" s="12"/>
      <c r="R28" s="12"/>
      <c r="S28" s="12"/>
      <c r="T28" s="2"/>
      <c r="U28" s="2"/>
      <c r="V28" s="2"/>
      <c r="W28" s="13"/>
      <c r="X28" s="13"/>
    </row>
    <row r="29" spans="1:24" ht="12.75">
      <c r="A29" s="14"/>
      <c r="B29" s="25"/>
      <c r="C29" s="25"/>
      <c r="D29" s="25"/>
      <c r="E29" s="25"/>
      <c r="F29" s="2"/>
      <c r="G29" s="2"/>
      <c r="H29" s="12"/>
      <c r="I29" s="12"/>
      <c r="J29" s="2"/>
      <c r="K29" s="2"/>
      <c r="L29" s="2"/>
      <c r="M29" s="2"/>
      <c r="N29" s="12"/>
      <c r="O29" s="12"/>
      <c r="P29" s="12"/>
      <c r="Q29" s="12"/>
      <c r="R29" s="12"/>
      <c r="S29" s="12"/>
      <c r="T29" s="2"/>
      <c r="U29" s="2"/>
      <c r="V29" s="2"/>
      <c r="W29" s="13"/>
      <c r="X29" s="13"/>
    </row>
    <row r="30" spans="1:24" ht="12.75">
      <c r="A30" s="14"/>
      <c r="B30" s="25"/>
      <c r="C30" s="25"/>
      <c r="D30" s="25"/>
      <c r="E30" s="25"/>
      <c r="F30" s="2"/>
      <c r="G30" s="2"/>
      <c r="H30" s="12"/>
      <c r="I30" s="12"/>
      <c r="J30" s="2"/>
      <c r="K30" s="2"/>
      <c r="L30" s="2"/>
      <c r="M30" s="2"/>
      <c r="N30" s="12"/>
      <c r="O30" s="12"/>
      <c r="P30" s="12"/>
      <c r="Q30" s="12"/>
      <c r="R30" s="12"/>
      <c r="S30" s="12"/>
      <c r="T30" s="2"/>
      <c r="U30" s="2"/>
      <c r="V30" s="2"/>
      <c r="W30" s="13"/>
      <c r="X30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27">
    <cfRule type="cellIs" priority="1" dxfId="2" operator="between" stopIfTrue="1">
      <formula>1</formula>
      <formula>500</formula>
    </cfRule>
  </conditionalFormatting>
  <conditionalFormatting sqref="P4:P27">
    <cfRule type="cellIs" priority="2" dxfId="3" operator="equal" stopIfTrue="1">
      <formula>0</formula>
    </cfRule>
  </conditionalFormatting>
  <conditionalFormatting sqref="L4:L27">
    <cfRule type="cellIs" priority="3" dxfId="2" operator="between" stopIfTrue="1">
      <formula>0.000001</formula>
      <formula>500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6">
    <tabColor theme="6" tint="-0.24997000396251678"/>
    <pageSetUpPr fitToPage="1"/>
  </sheetPr>
  <dimension ref="A1:X24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4.8515625" style="1" customWidth="1"/>
    <col min="2" max="2" width="9.140625" style="15" customWidth="1"/>
    <col min="3" max="3" width="10.140625" style="15" bestFit="1" customWidth="1"/>
    <col min="4" max="4" width="14.57421875" style="15" bestFit="1" customWidth="1"/>
    <col min="5" max="5" width="13.8515625" style="15" bestFit="1" customWidth="1"/>
    <col min="6" max="6" width="4.421875" style="1" bestFit="1" customWidth="1"/>
    <col min="7" max="7" width="6.8515625" style="1" bestFit="1" customWidth="1"/>
    <col min="8" max="8" width="3.8515625" style="1" customWidth="1"/>
    <col min="9" max="9" width="6.8515625" style="1" bestFit="1" customWidth="1"/>
    <col min="10" max="10" width="5.140625" style="1" customWidth="1"/>
    <col min="11" max="11" width="6.7109375" style="1" bestFit="1" customWidth="1"/>
    <col min="12" max="12" width="7.00390625" style="1" customWidth="1"/>
    <col min="13" max="13" width="6.8515625" style="1" bestFit="1" customWidth="1"/>
    <col min="14" max="16" width="3.8515625" style="1" customWidth="1"/>
    <col min="17" max="17" width="6.8515625" style="1" bestFit="1" customWidth="1"/>
    <col min="18" max="18" width="3.8515625" style="1" customWidth="1"/>
    <col min="19" max="19" width="6.8515625" style="1" bestFit="1" customWidth="1"/>
    <col min="20" max="20" width="3.8515625" style="1" customWidth="1"/>
    <col min="21" max="21" width="6.8515625" style="1" bestFit="1" customWidth="1"/>
    <col min="22" max="22" width="2.57421875" style="1" customWidth="1"/>
    <col min="23" max="23" width="6.00390625" style="1" bestFit="1" customWidth="1"/>
    <col min="24" max="24" width="6.8515625" style="1" bestFit="1" customWidth="1"/>
    <col min="25" max="16384" width="9.140625" style="1" customWidth="1"/>
  </cols>
  <sheetData>
    <row r="1" spans="1:24" s="7" customFormat="1" ht="18">
      <c r="A1" s="83" t="s">
        <v>206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7" t="s">
        <v>54</v>
      </c>
      <c r="G2" s="98"/>
      <c r="H2" s="95" t="s">
        <v>55</v>
      </c>
      <c r="I2" s="96"/>
      <c r="J2" s="97" t="s">
        <v>56</v>
      </c>
      <c r="K2" s="97"/>
      <c r="L2" s="97"/>
      <c r="M2" s="98"/>
      <c r="N2" s="95" t="s">
        <v>57</v>
      </c>
      <c r="O2" s="95"/>
      <c r="P2" s="95"/>
      <c r="Q2" s="96"/>
      <c r="R2" s="97" t="s">
        <v>209</v>
      </c>
      <c r="S2" s="98"/>
      <c r="T2" s="95" t="s">
        <v>59</v>
      </c>
      <c r="U2" s="96"/>
      <c r="V2" s="28" t="s">
        <v>64</v>
      </c>
      <c r="W2" s="89"/>
      <c r="X2" s="89"/>
    </row>
    <row r="3" spans="1:24" s="7" customFormat="1" ht="12.75">
      <c r="A3" s="11" t="s">
        <v>5</v>
      </c>
      <c r="B3" s="22" t="s">
        <v>0</v>
      </c>
      <c r="C3" s="22" t="s">
        <v>1</v>
      </c>
      <c r="D3" s="26" t="s">
        <v>2</v>
      </c>
      <c r="E3" s="26" t="s">
        <v>3</v>
      </c>
      <c r="F3" s="6" t="s">
        <v>4</v>
      </c>
      <c r="G3" s="6" t="s">
        <v>5</v>
      </c>
      <c r="H3" s="8" t="s">
        <v>4</v>
      </c>
      <c r="I3" s="8" t="s">
        <v>5</v>
      </c>
      <c r="J3" s="6" t="s">
        <v>63</v>
      </c>
      <c r="K3" s="6" t="s">
        <v>60</v>
      </c>
      <c r="L3" s="6" t="s">
        <v>4</v>
      </c>
      <c r="M3" s="6" t="s">
        <v>5</v>
      </c>
      <c r="N3" s="8" t="s">
        <v>61</v>
      </c>
      <c r="O3" s="8" t="s">
        <v>62</v>
      </c>
      <c r="P3" s="8" t="s">
        <v>4</v>
      </c>
      <c r="Q3" s="8" t="s">
        <v>5</v>
      </c>
      <c r="R3" s="6" t="s">
        <v>4</v>
      </c>
      <c r="S3" s="6" t="s">
        <v>5</v>
      </c>
      <c r="T3" s="8" t="s">
        <v>4</v>
      </c>
      <c r="U3" s="8" t="s">
        <v>5</v>
      </c>
      <c r="V3" s="32" t="s">
        <v>4</v>
      </c>
      <c r="W3" s="21" t="s">
        <v>4</v>
      </c>
      <c r="X3" s="11" t="s">
        <v>5</v>
      </c>
    </row>
    <row r="4" spans="1:24" ht="12.75">
      <c r="A4" s="10">
        <v>1</v>
      </c>
      <c r="B4" s="23" t="s">
        <v>148</v>
      </c>
      <c r="C4" s="24" t="s">
        <v>204</v>
      </c>
      <c r="D4" s="27" t="s">
        <v>116</v>
      </c>
      <c r="E4" s="27" t="s">
        <v>17</v>
      </c>
      <c r="F4" s="5">
        <v>49</v>
      </c>
      <c r="G4" s="17">
        <v>16</v>
      </c>
      <c r="H4" s="4">
        <v>33</v>
      </c>
      <c r="I4" s="16">
        <v>16</v>
      </c>
      <c r="J4" s="4">
        <v>27</v>
      </c>
      <c r="K4" s="4">
        <v>22.4</v>
      </c>
      <c r="L4" s="31">
        <f aca="true" t="shared" si="0" ref="L4:L21">(J4*J4*J4*J4*J4)/K4/10000</f>
        <v>64.05762053571428</v>
      </c>
      <c r="M4" s="3">
        <v>5</v>
      </c>
      <c r="N4" s="4">
        <v>27</v>
      </c>
      <c r="O4" s="4">
        <v>36</v>
      </c>
      <c r="P4" s="4">
        <f aca="true" t="shared" si="1" ref="P4:P21">N4+O4</f>
        <v>63</v>
      </c>
      <c r="Q4" s="9">
        <v>18</v>
      </c>
      <c r="R4" s="4">
        <v>30</v>
      </c>
      <c r="S4" s="3">
        <v>18</v>
      </c>
      <c r="T4" s="4">
        <v>23</v>
      </c>
      <c r="U4" s="9">
        <v>18</v>
      </c>
      <c r="V4" s="20"/>
      <c r="W4" s="19">
        <f aca="true" t="shared" si="2" ref="W4:W21">IF((SUM(U4,S4,Q4,M4,I4,G4))=0,"NULA",SUM(U4,S4,Q4,M4,I4,G4))</f>
        <v>91</v>
      </c>
      <c r="X4" s="10">
        <f aca="true" t="shared" si="3" ref="X4:X21">A4</f>
        <v>1</v>
      </c>
    </row>
    <row r="5" spans="1:24" ht="12.75">
      <c r="A5" s="10">
        <v>2</v>
      </c>
      <c r="B5" s="23" t="s">
        <v>91</v>
      </c>
      <c r="C5" s="30" t="s">
        <v>157</v>
      </c>
      <c r="D5" s="27" t="s">
        <v>117</v>
      </c>
      <c r="E5" s="27" t="s">
        <v>207</v>
      </c>
      <c r="F5" s="5">
        <v>62</v>
      </c>
      <c r="G5" s="17">
        <v>15</v>
      </c>
      <c r="H5" s="4">
        <v>37</v>
      </c>
      <c r="I5" s="16">
        <v>6</v>
      </c>
      <c r="J5" s="4">
        <v>25</v>
      </c>
      <c r="K5" s="4">
        <v>25.91</v>
      </c>
      <c r="L5" s="31">
        <f t="shared" si="0"/>
        <v>37.69056348900038</v>
      </c>
      <c r="M5" s="3">
        <v>11</v>
      </c>
      <c r="N5" s="4">
        <v>24</v>
      </c>
      <c r="O5" s="4">
        <v>49</v>
      </c>
      <c r="P5" s="4">
        <f t="shared" si="1"/>
        <v>73</v>
      </c>
      <c r="Q5" s="9">
        <v>14</v>
      </c>
      <c r="R5" s="4">
        <v>65</v>
      </c>
      <c r="S5" s="3">
        <v>12</v>
      </c>
      <c r="T5" s="4">
        <v>37</v>
      </c>
      <c r="U5" s="9">
        <v>17</v>
      </c>
      <c r="V5" s="20"/>
      <c r="W5" s="19">
        <f t="shared" si="2"/>
        <v>75</v>
      </c>
      <c r="X5" s="10">
        <f t="shared" si="3"/>
        <v>2</v>
      </c>
    </row>
    <row r="6" spans="1:24" ht="12.75">
      <c r="A6" s="10">
        <v>3</v>
      </c>
      <c r="B6" s="23" t="s">
        <v>42</v>
      </c>
      <c r="C6" s="30" t="s">
        <v>43</v>
      </c>
      <c r="D6" s="27" t="s">
        <v>45</v>
      </c>
      <c r="E6" s="27" t="s">
        <v>44</v>
      </c>
      <c r="F6" s="5">
        <v>89</v>
      </c>
      <c r="G6" s="17">
        <v>5</v>
      </c>
      <c r="H6" s="4">
        <v>39</v>
      </c>
      <c r="I6" s="16">
        <v>1</v>
      </c>
      <c r="J6" s="4">
        <v>29</v>
      </c>
      <c r="K6" s="4">
        <v>26.56</v>
      </c>
      <c r="L6" s="31">
        <f t="shared" si="0"/>
        <v>77.22571159638554</v>
      </c>
      <c r="M6" s="3">
        <v>2</v>
      </c>
      <c r="N6" s="4">
        <v>50</v>
      </c>
      <c r="O6" s="4">
        <v>49</v>
      </c>
      <c r="P6" s="4">
        <f t="shared" si="1"/>
        <v>99</v>
      </c>
      <c r="Q6" s="9">
        <v>1</v>
      </c>
      <c r="R6" s="4">
        <v>75</v>
      </c>
      <c r="S6" s="3">
        <v>4</v>
      </c>
      <c r="T6" s="4">
        <v>64</v>
      </c>
      <c r="U6" s="9">
        <v>3</v>
      </c>
      <c r="V6" s="20"/>
      <c r="W6" s="19">
        <f t="shared" si="2"/>
        <v>16</v>
      </c>
      <c r="X6" s="10">
        <f t="shared" si="3"/>
        <v>3</v>
      </c>
    </row>
    <row r="7" spans="1:24" ht="12.75">
      <c r="A7" s="10">
        <v>4</v>
      </c>
      <c r="B7" s="23" t="s">
        <v>168</v>
      </c>
      <c r="C7" s="24" t="s">
        <v>196</v>
      </c>
      <c r="D7" s="27" t="s">
        <v>208</v>
      </c>
      <c r="E7" s="27" t="s">
        <v>50</v>
      </c>
      <c r="F7" s="5">
        <v>63</v>
      </c>
      <c r="G7" s="17">
        <v>13</v>
      </c>
      <c r="H7" s="4">
        <v>37</v>
      </c>
      <c r="I7" s="16">
        <v>6</v>
      </c>
      <c r="J7" s="4">
        <v>26</v>
      </c>
      <c r="K7" s="4">
        <v>37.87</v>
      </c>
      <c r="L7" s="31">
        <f t="shared" si="0"/>
        <v>31.374111433852654</v>
      </c>
      <c r="M7" s="3">
        <v>13</v>
      </c>
      <c r="N7" s="4">
        <v>43</v>
      </c>
      <c r="O7" s="4">
        <v>48</v>
      </c>
      <c r="P7" s="4">
        <f t="shared" si="1"/>
        <v>91</v>
      </c>
      <c r="Q7" s="9">
        <v>4</v>
      </c>
      <c r="R7" s="4">
        <v>40</v>
      </c>
      <c r="S7" s="3">
        <v>17</v>
      </c>
      <c r="T7" s="4">
        <v>64</v>
      </c>
      <c r="U7" s="9">
        <v>3</v>
      </c>
      <c r="V7" s="20"/>
      <c r="W7" s="19">
        <f t="shared" si="2"/>
        <v>56</v>
      </c>
      <c r="X7" s="10">
        <f t="shared" si="3"/>
        <v>4</v>
      </c>
    </row>
    <row r="8" spans="1:24" ht="12.75">
      <c r="A8" s="10">
        <v>5</v>
      </c>
      <c r="B8" s="24" t="s">
        <v>26</v>
      </c>
      <c r="C8" s="30" t="s">
        <v>197</v>
      </c>
      <c r="D8" s="29" t="s">
        <v>162</v>
      </c>
      <c r="E8" s="29" t="s">
        <v>163</v>
      </c>
      <c r="F8" s="5">
        <v>83</v>
      </c>
      <c r="G8" s="17">
        <v>7</v>
      </c>
      <c r="H8" s="4">
        <v>32</v>
      </c>
      <c r="I8" s="16">
        <v>18</v>
      </c>
      <c r="J8" s="4">
        <v>25</v>
      </c>
      <c r="K8" s="4">
        <v>16.56</v>
      </c>
      <c r="L8" s="31">
        <f t="shared" si="0"/>
        <v>58.9711654589372</v>
      </c>
      <c r="M8" s="3">
        <v>7</v>
      </c>
      <c r="N8" s="4">
        <v>35</v>
      </c>
      <c r="O8" s="4">
        <v>42</v>
      </c>
      <c r="P8" s="4">
        <f t="shared" si="1"/>
        <v>77</v>
      </c>
      <c r="Q8" s="9">
        <v>12</v>
      </c>
      <c r="R8" s="4">
        <v>70</v>
      </c>
      <c r="S8" s="3">
        <v>9</v>
      </c>
      <c r="T8" s="4">
        <v>40</v>
      </c>
      <c r="U8" s="9">
        <v>15</v>
      </c>
      <c r="V8" s="20"/>
      <c r="W8" s="19">
        <f t="shared" si="2"/>
        <v>68</v>
      </c>
      <c r="X8" s="10">
        <f t="shared" si="3"/>
        <v>5</v>
      </c>
    </row>
    <row r="9" spans="1:24" ht="12.75">
      <c r="A9" s="10">
        <v>6</v>
      </c>
      <c r="B9" s="23" t="s">
        <v>31</v>
      </c>
      <c r="C9" s="30" t="s">
        <v>154</v>
      </c>
      <c r="D9" s="27" t="s">
        <v>32</v>
      </c>
      <c r="E9" s="27" t="s">
        <v>16</v>
      </c>
      <c r="F9" s="5">
        <v>77</v>
      </c>
      <c r="G9" s="17">
        <v>9</v>
      </c>
      <c r="H9" s="4">
        <v>34</v>
      </c>
      <c r="I9" s="16">
        <v>14</v>
      </c>
      <c r="J9" s="4">
        <v>23</v>
      </c>
      <c r="K9" s="4">
        <v>34.53</v>
      </c>
      <c r="L9" s="31">
        <f t="shared" si="0"/>
        <v>18.639858094410656</v>
      </c>
      <c r="M9" s="3">
        <v>16</v>
      </c>
      <c r="N9" s="4">
        <v>22</v>
      </c>
      <c r="O9" s="4">
        <v>46</v>
      </c>
      <c r="P9" s="4">
        <f t="shared" si="1"/>
        <v>68</v>
      </c>
      <c r="Q9" s="9">
        <v>16</v>
      </c>
      <c r="R9" s="4">
        <v>79</v>
      </c>
      <c r="S9" s="3">
        <v>3</v>
      </c>
      <c r="T9" s="4">
        <v>69</v>
      </c>
      <c r="U9" s="9">
        <v>2</v>
      </c>
      <c r="V9" s="20"/>
      <c r="W9" s="19">
        <f t="shared" si="2"/>
        <v>60</v>
      </c>
      <c r="X9" s="10">
        <f t="shared" si="3"/>
        <v>6</v>
      </c>
    </row>
    <row r="10" spans="1:24" ht="12.75">
      <c r="A10" s="10">
        <v>7</v>
      </c>
      <c r="B10" s="23" t="s">
        <v>6</v>
      </c>
      <c r="C10" s="30" t="s">
        <v>13</v>
      </c>
      <c r="D10" s="27" t="s">
        <v>14</v>
      </c>
      <c r="E10" s="27" t="s">
        <v>44</v>
      </c>
      <c r="F10" s="5">
        <v>84</v>
      </c>
      <c r="G10" s="17">
        <v>6</v>
      </c>
      <c r="H10" s="4">
        <v>35</v>
      </c>
      <c r="I10" s="16">
        <v>11</v>
      </c>
      <c r="J10" s="4">
        <v>25</v>
      </c>
      <c r="K10" s="4">
        <v>29.41</v>
      </c>
      <c r="L10" s="31">
        <f t="shared" si="0"/>
        <v>33.20511730703843</v>
      </c>
      <c r="M10" s="3">
        <v>12</v>
      </c>
      <c r="N10" s="4">
        <v>39</v>
      </c>
      <c r="O10" s="4">
        <v>46</v>
      </c>
      <c r="P10" s="4">
        <f t="shared" si="1"/>
        <v>85</v>
      </c>
      <c r="Q10" s="9">
        <v>8</v>
      </c>
      <c r="R10" s="4">
        <v>75</v>
      </c>
      <c r="S10" s="3">
        <v>4</v>
      </c>
      <c r="T10" s="4">
        <v>39</v>
      </c>
      <c r="U10" s="9">
        <v>16</v>
      </c>
      <c r="V10" s="20"/>
      <c r="W10" s="19">
        <f t="shared" si="2"/>
        <v>57</v>
      </c>
      <c r="X10" s="10">
        <f t="shared" si="3"/>
        <v>7</v>
      </c>
    </row>
    <row r="11" spans="1:24" ht="12.75">
      <c r="A11" s="10">
        <v>8</v>
      </c>
      <c r="B11" s="23" t="s">
        <v>9</v>
      </c>
      <c r="C11" s="30" t="s">
        <v>10</v>
      </c>
      <c r="D11" s="27" t="s">
        <v>28</v>
      </c>
      <c r="E11" s="27" t="s">
        <v>16</v>
      </c>
      <c r="F11" s="5">
        <v>63</v>
      </c>
      <c r="G11" s="17">
        <v>13</v>
      </c>
      <c r="H11" s="4">
        <v>37</v>
      </c>
      <c r="I11" s="16">
        <v>6</v>
      </c>
      <c r="J11" s="4">
        <v>29</v>
      </c>
      <c r="K11" s="4">
        <v>23.85</v>
      </c>
      <c r="L11" s="31">
        <f t="shared" si="0"/>
        <v>86.00062473794549</v>
      </c>
      <c r="M11" s="3">
        <v>1</v>
      </c>
      <c r="N11" s="4">
        <v>42</v>
      </c>
      <c r="O11" s="4">
        <v>49</v>
      </c>
      <c r="P11" s="4">
        <f t="shared" si="1"/>
        <v>91</v>
      </c>
      <c r="Q11" s="9">
        <v>4</v>
      </c>
      <c r="R11" s="4">
        <v>74</v>
      </c>
      <c r="S11" s="3">
        <v>8</v>
      </c>
      <c r="T11" s="4">
        <v>48</v>
      </c>
      <c r="U11" s="9">
        <v>14</v>
      </c>
      <c r="V11" s="20"/>
      <c r="W11" s="19">
        <f t="shared" si="2"/>
        <v>46</v>
      </c>
      <c r="X11" s="10">
        <f t="shared" si="3"/>
        <v>8</v>
      </c>
    </row>
    <row r="12" spans="1:24" ht="12.75">
      <c r="A12" s="10">
        <v>9</v>
      </c>
      <c r="B12" s="23" t="s">
        <v>52</v>
      </c>
      <c r="C12" s="30" t="s">
        <v>150</v>
      </c>
      <c r="D12" s="27" t="s">
        <v>51</v>
      </c>
      <c r="E12" s="27" t="s">
        <v>50</v>
      </c>
      <c r="F12" s="5">
        <v>100</v>
      </c>
      <c r="G12" s="17">
        <v>1</v>
      </c>
      <c r="H12" s="4">
        <v>35</v>
      </c>
      <c r="I12" s="16">
        <v>11</v>
      </c>
      <c r="J12" s="4">
        <v>28</v>
      </c>
      <c r="K12" s="4">
        <v>37.38</v>
      </c>
      <c r="L12" s="31">
        <f t="shared" si="0"/>
        <v>46.0416479400749</v>
      </c>
      <c r="M12" s="3">
        <v>8</v>
      </c>
      <c r="N12" s="4">
        <v>44</v>
      </c>
      <c r="O12" s="4">
        <v>46</v>
      </c>
      <c r="P12" s="4">
        <f t="shared" si="1"/>
        <v>90</v>
      </c>
      <c r="Q12" s="9">
        <v>6</v>
      </c>
      <c r="R12" s="4">
        <v>75</v>
      </c>
      <c r="S12" s="3">
        <v>4</v>
      </c>
      <c r="T12" s="4">
        <v>51</v>
      </c>
      <c r="U12" s="9">
        <v>11</v>
      </c>
      <c r="V12" s="20"/>
      <c r="W12" s="19">
        <f t="shared" si="2"/>
        <v>41</v>
      </c>
      <c r="X12" s="10">
        <f t="shared" si="3"/>
        <v>9</v>
      </c>
    </row>
    <row r="13" spans="1:24" ht="12.75">
      <c r="A13" s="10">
        <v>10</v>
      </c>
      <c r="B13" s="23" t="s">
        <v>168</v>
      </c>
      <c r="C13" s="24" t="s">
        <v>199</v>
      </c>
      <c r="D13" s="27" t="s">
        <v>169</v>
      </c>
      <c r="E13" s="27" t="s">
        <v>16</v>
      </c>
      <c r="F13" s="5">
        <v>80</v>
      </c>
      <c r="G13" s="17">
        <v>8</v>
      </c>
      <c r="H13" s="4">
        <v>33</v>
      </c>
      <c r="I13" s="16">
        <v>16</v>
      </c>
      <c r="J13" s="4">
        <v>24</v>
      </c>
      <c r="K13" s="4">
        <v>44.12</v>
      </c>
      <c r="L13" s="31">
        <f t="shared" si="0"/>
        <v>18.047651858567544</v>
      </c>
      <c r="M13" s="3">
        <v>17</v>
      </c>
      <c r="N13" s="4">
        <v>44</v>
      </c>
      <c r="O13" s="4">
        <v>44</v>
      </c>
      <c r="P13" s="4">
        <f t="shared" si="1"/>
        <v>88</v>
      </c>
      <c r="Q13" s="9">
        <v>7</v>
      </c>
      <c r="R13" s="4">
        <v>80</v>
      </c>
      <c r="S13" s="3">
        <v>1</v>
      </c>
      <c r="T13" s="4">
        <v>70</v>
      </c>
      <c r="U13" s="9">
        <v>1</v>
      </c>
      <c r="V13" s="20"/>
      <c r="W13" s="19">
        <f t="shared" si="2"/>
        <v>50</v>
      </c>
      <c r="X13" s="10">
        <f t="shared" si="3"/>
        <v>10</v>
      </c>
    </row>
    <row r="14" spans="1:24" ht="12.75">
      <c r="A14" s="10">
        <v>11</v>
      </c>
      <c r="B14" s="23" t="s">
        <v>18</v>
      </c>
      <c r="C14" s="30" t="s">
        <v>156</v>
      </c>
      <c r="D14" s="27" t="s">
        <v>45</v>
      </c>
      <c r="E14" s="27" t="s">
        <v>16</v>
      </c>
      <c r="F14" s="5">
        <v>39</v>
      </c>
      <c r="G14" s="17">
        <v>18</v>
      </c>
      <c r="H14" s="4">
        <v>35</v>
      </c>
      <c r="I14" s="16">
        <v>11</v>
      </c>
      <c r="J14" s="4">
        <v>30</v>
      </c>
      <c r="K14" s="4">
        <v>33.88</v>
      </c>
      <c r="L14" s="31">
        <f t="shared" si="0"/>
        <v>71.7237308146399</v>
      </c>
      <c r="M14" s="3">
        <v>3</v>
      </c>
      <c r="N14" s="4">
        <v>47</v>
      </c>
      <c r="O14" s="4">
        <v>46</v>
      </c>
      <c r="P14" s="4">
        <f t="shared" si="1"/>
        <v>93</v>
      </c>
      <c r="Q14" s="9">
        <v>3</v>
      </c>
      <c r="R14" s="4">
        <v>56</v>
      </c>
      <c r="S14" s="3">
        <v>15</v>
      </c>
      <c r="T14" s="4">
        <v>64</v>
      </c>
      <c r="U14" s="9">
        <v>3</v>
      </c>
      <c r="V14" s="20">
        <v>1</v>
      </c>
      <c r="W14" s="19">
        <f t="shared" si="2"/>
        <v>53</v>
      </c>
      <c r="X14" s="10">
        <f t="shared" si="3"/>
        <v>11</v>
      </c>
    </row>
    <row r="15" spans="1:24" ht="12.75">
      <c r="A15" s="10">
        <v>12</v>
      </c>
      <c r="B15" s="24" t="s">
        <v>18</v>
      </c>
      <c r="C15" s="30" t="s">
        <v>49</v>
      </c>
      <c r="D15" s="29" t="s">
        <v>47</v>
      </c>
      <c r="E15" s="29" t="s">
        <v>48</v>
      </c>
      <c r="F15" s="5">
        <v>97</v>
      </c>
      <c r="G15" s="17">
        <v>2</v>
      </c>
      <c r="H15" s="4">
        <v>37</v>
      </c>
      <c r="I15" s="16">
        <v>6</v>
      </c>
      <c r="J15" s="4">
        <v>25</v>
      </c>
      <c r="K15" s="4">
        <v>32.19</v>
      </c>
      <c r="L15" s="31">
        <f t="shared" si="0"/>
        <v>30.337449518484004</v>
      </c>
      <c r="M15" s="3">
        <v>14</v>
      </c>
      <c r="N15" s="4">
        <v>23</v>
      </c>
      <c r="O15" s="4">
        <v>49</v>
      </c>
      <c r="P15" s="4">
        <f t="shared" si="1"/>
        <v>72</v>
      </c>
      <c r="Q15" s="9">
        <v>15</v>
      </c>
      <c r="R15" s="4">
        <v>64</v>
      </c>
      <c r="S15" s="3">
        <v>13</v>
      </c>
      <c r="T15" s="4">
        <v>64</v>
      </c>
      <c r="U15" s="9">
        <v>3</v>
      </c>
      <c r="V15" s="20"/>
      <c r="W15" s="19">
        <f t="shared" si="2"/>
        <v>53</v>
      </c>
      <c r="X15" s="10">
        <f t="shared" si="3"/>
        <v>12</v>
      </c>
    </row>
    <row r="16" spans="1:24" ht="12.75">
      <c r="A16" s="10">
        <v>13</v>
      </c>
      <c r="B16" s="23" t="s">
        <v>26</v>
      </c>
      <c r="C16" s="24" t="s">
        <v>158</v>
      </c>
      <c r="D16" s="27" t="s">
        <v>93</v>
      </c>
      <c r="E16" s="27" t="s">
        <v>50</v>
      </c>
      <c r="F16" s="5">
        <v>70</v>
      </c>
      <c r="G16" s="17">
        <v>11</v>
      </c>
      <c r="H16" s="4">
        <v>34</v>
      </c>
      <c r="I16" s="16">
        <v>14</v>
      </c>
      <c r="J16" s="4">
        <v>27</v>
      </c>
      <c r="K16" s="4">
        <v>34.03</v>
      </c>
      <c r="L16" s="31">
        <f t="shared" si="0"/>
        <v>42.16546282691743</v>
      </c>
      <c r="M16" s="3">
        <v>10</v>
      </c>
      <c r="N16" s="4">
        <v>29</v>
      </c>
      <c r="O16" s="4">
        <v>48</v>
      </c>
      <c r="P16" s="4">
        <f t="shared" si="1"/>
        <v>77</v>
      </c>
      <c r="Q16" s="9">
        <v>12</v>
      </c>
      <c r="R16" s="4">
        <v>63</v>
      </c>
      <c r="S16" s="3">
        <v>14</v>
      </c>
      <c r="T16" s="4">
        <v>49</v>
      </c>
      <c r="U16" s="9">
        <v>12</v>
      </c>
      <c r="V16" s="20"/>
      <c r="W16" s="19">
        <f t="shared" si="2"/>
        <v>73</v>
      </c>
      <c r="X16" s="10">
        <f t="shared" si="3"/>
        <v>13</v>
      </c>
    </row>
    <row r="17" spans="1:24" ht="12.75">
      <c r="A17" s="10">
        <v>14</v>
      </c>
      <c r="B17" s="23" t="s">
        <v>11</v>
      </c>
      <c r="C17" s="30" t="s">
        <v>12</v>
      </c>
      <c r="D17" s="27" t="s">
        <v>15</v>
      </c>
      <c r="E17" s="27" t="s">
        <v>16</v>
      </c>
      <c r="F17" s="5">
        <v>94</v>
      </c>
      <c r="G17" s="17">
        <v>4</v>
      </c>
      <c r="H17" s="4">
        <v>39</v>
      </c>
      <c r="I17" s="16">
        <v>1</v>
      </c>
      <c r="J17" s="4">
        <v>28</v>
      </c>
      <c r="K17" s="4">
        <v>27.13</v>
      </c>
      <c r="L17" s="31">
        <f t="shared" si="0"/>
        <v>63.436667895318834</v>
      </c>
      <c r="M17" s="3">
        <v>6</v>
      </c>
      <c r="N17" s="4">
        <v>39</v>
      </c>
      <c r="O17" s="4">
        <v>28</v>
      </c>
      <c r="P17" s="4">
        <f t="shared" si="1"/>
        <v>67</v>
      </c>
      <c r="Q17" s="9">
        <v>17</v>
      </c>
      <c r="R17" s="4">
        <v>70</v>
      </c>
      <c r="S17" s="3">
        <v>9</v>
      </c>
      <c r="T17" s="4">
        <v>62</v>
      </c>
      <c r="U17" s="9">
        <v>7</v>
      </c>
      <c r="V17" s="20"/>
      <c r="W17" s="19">
        <f t="shared" si="2"/>
        <v>44</v>
      </c>
      <c r="X17" s="10">
        <f t="shared" si="3"/>
        <v>14</v>
      </c>
    </row>
    <row r="18" spans="1:24" ht="12.75">
      <c r="A18" s="10">
        <v>15</v>
      </c>
      <c r="B18" s="23" t="s">
        <v>21</v>
      </c>
      <c r="C18" s="24" t="s">
        <v>29</v>
      </c>
      <c r="D18" s="27" t="s">
        <v>30</v>
      </c>
      <c r="E18" s="27" t="s">
        <v>36</v>
      </c>
      <c r="F18" s="5">
        <v>46</v>
      </c>
      <c r="G18" s="17">
        <v>17</v>
      </c>
      <c r="H18" s="4">
        <v>37</v>
      </c>
      <c r="I18" s="16">
        <v>6</v>
      </c>
      <c r="J18" s="4">
        <v>26</v>
      </c>
      <c r="K18" s="4">
        <v>27.28</v>
      </c>
      <c r="L18" s="31">
        <f t="shared" si="0"/>
        <v>43.55343108504399</v>
      </c>
      <c r="M18" s="3">
        <v>9</v>
      </c>
      <c r="N18" s="4">
        <v>38</v>
      </c>
      <c r="O18" s="4">
        <v>44</v>
      </c>
      <c r="P18" s="4">
        <f t="shared" si="1"/>
        <v>82</v>
      </c>
      <c r="Q18" s="9">
        <v>9</v>
      </c>
      <c r="R18" s="4">
        <v>50</v>
      </c>
      <c r="S18" s="3">
        <v>16</v>
      </c>
      <c r="T18" s="4">
        <v>49</v>
      </c>
      <c r="U18" s="9">
        <v>12</v>
      </c>
      <c r="V18" s="20"/>
      <c r="W18" s="19">
        <f t="shared" si="2"/>
        <v>69</v>
      </c>
      <c r="X18" s="10">
        <f t="shared" si="3"/>
        <v>15</v>
      </c>
    </row>
    <row r="19" spans="1:24" ht="12.75">
      <c r="A19" s="10">
        <v>16</v>
      </c>
      <c r="B19" s="23" t="s">
        <v>26</v>
      </c>
      <c r="C19" s="30" t="s">
        <v>27</v>
      </c>
      <c r="D19" s="27" t="s">
        <v>28</v>
      </c>
      <c r="E19" s="27" t="s">
        <v>44</v>
      </c>
      <c r="F19" s="5">
        <v>77</v>
      </c>
      <c r="G19" s="17">
        <v>9</v>
      </c>
      <c r="H19" s="4">
        <v>38</v>
      </c>
      <c r="I19" s="16">
        <v>3</v>
      </c>
      <c r="J19" s="4">
        <v>24</v>
      </c>
      <c r="K19" s="4">
        <v>27.53</v>
      </c>
      <c r="L19" s="31">
        <f t="shared" si="0"/>
        <v>28.923443516164184</v>
      </c>
      <c r="M19" s="3">
        <v>15</v>
      </c>
      <c r="N19" s="4">
        <v>45</v>
      </c>
      <c r="O19" s="4">
        <v>49</v>
      </c>
      <c r="P19" s="4">
        <f t="shared" si="1"/>
        <v>94</v>
      </c>
      <c r="Q19" s="9">
        <v>2</v>
      </c>
      <c r="R19" s="4">
        <v>75</v>
      </c>
      <c r="S19" s="3">
        <v>4</v>
      </c>
      <c r="T19" s="4">
        <v>58</v>
      </c>
      <c r="U19" s="9">
        <v>9</v>
      </c>
      <c r="V19" s="20"/>
      <c r="W19" s="19">
        <f t="shared" si="2"/>
        <v>42</v>
      </c>
      <c r="X19" s="10">
        <f t="shared" si="3"/>
        <v>16</v>
      </c>
    </row>
    <row r="20" spans="1:24" ht="12.75">
      <c r="A20" s="10">
        <v>17</v>
      </c>
      <c r="B20" s="23" t="s">
        <v>18</v>
      </c>
      <c r="C20" s="30" t="s">
        <v>19</v>
      </c>
      <c r="D20" s="27" t="s">
        <v>20</v>
      </c>
      <c r="E20" s="27" t="s">
        <v>16</v>
      </c>
      <c r="F20" s="5">
        <v>95</v>
      </c>
      <c r="G20" s="17">
        <v>3</v>
      </c>
      <c r="H20" s="4">
        <v>38</v>
      </c>
      <c r="I20" s="16">
        <v>3</v>
      </c>
      <c r="J20" s="4">
        <v>17</v>
      </c>
      <c r="K20" s="4">
        <v>31</v>
      </c>
      <c r="L20" s="31">
        <f t="shared" si="0"/>
        <v>4.580183870967741</v>
      </c>
      <c r="M20" s="3">
        <v>18</v>
      </c>
      <c r="N20" s="4">
        <v>44</v>
      </c>
      <c r="O20" s="4">
        <v>38</v>
      </c>
      <c r="P20" s="4">
        <f t="shared" si="1"/>
        <v>82</v>
      </c>
      <c r="Q20" s="9">
        <v>9</v>
      </c>
      <c r="R20" s="4">
        <v>70</v>
      </c>
      <c r="S20" s="3">
        <v>9</v>
      </c>
      <c r="T20" s="4">
        <v>58</v>
      </c>
      <c r="U20" s="9">
        <v>9</v>
      </c>
      <c r="V20" s="20"/>
      <c r="W20" s="19">
        <f t="shared" si="2"/>
        <v>51</v>
      </c>
      <c r="X20" s="10">
        <f t="shared" si="3"/>
        <v>17</v>
      </c>
    </row>
    <row r="21" spans="1:24" ht="12.75">
      <c r="A21" s="10">
        <v>18</v>
      </c>
      <c r="B21" s="23" t="s">
        <v>7</v>
      </c>
      <c r="C21" s="30" t="s">
        <v>8</v>
      </c>
      <c r="D21" s="27" t="s">
        <v>30</v>
      </c>
      <c r="E21" s="27" t="s">
        <v>66</v>
      </c>
      <c r="F21" s="5">
        <v>67</v>
      </c>
      <c r="G21" s="17">
        <v>12</v>
      </c>
      <c r="H21" s="4">
        <v>38</v>
      </c>
      <c r="I21" s="16">
        <v>3</v>
      </c>
      <c r="J21" s="4">
        <v>29</v>
      </c>
      <c r="K21" s="4">
        <v>30.28</v>
      </c>
      <c r="L21" s="31">
        <f t="shared" si="0"/>
        <v>67.73827278731835</v>
      </c>
      <c r="M21" s="3">
        <v>4</v>
      </c>
      <c r="N21" s="4">
        <v>38</v>
      </c>
      <c r="O21" s="4">
        <v>41</v>
      </c>
      <c r="P21" s="4">
        <f t="shared" si="1"/>
        <v>79</v>
      </c>
      <c r="Q21" s="9">
        <v>11</v>
      </c>
      <c r="R21" s="4">
        <v>80</v>
      </c>
      <c r="S21" s="3">
        <v>1</v>
      </c>
      <c r="T21" s="4">
        <v>62</v>
      </c>
      <c r="U21" s="9">
        <v>7</v>
      </c>
      <c r="V21" s="20"/>
      <c r="W21" s="19">
        <f t="shared" si="2"/>
        <v>38</v>
      </c>
      <c r="X21" s="10">
        <f t="shared" si="3"/>
        <v>18</v>
      </c>
    </row>
    <row r="22" spans="1:24" ht="12.75">
      <c r="A22" s="14"/>
      <c r="B22" s="25"/>
      <c r="C22" s="25"/>
      <c r="D22" s="25"/>
      <c r="E22" s="25"/>
      <c r="F22" s="2"/>
      <c r="G22" s="2"/>
      <c r="H22" s="12"/>
      <c r="I22" s="12"/>
      <c r="J22" s="2"/>
      <c r="K22" s="2"/>
      <c r="L22" s="2"/>
      <c r="M22" s="2"/>
      <c r="N22" s="12"/>
      <c r="O22" s="12"/>
      <c r="P22" s="12"/>
      <c r="Q22" s="12"/>
      <c r="R22" s="12"/>
      <c r="S22" s="12"/>
      <c r="T22" s="2"/>
      <c r="U22" s="2"/>
      <c r="V22" s="2"/>
      <c r="W22" s="13"/>
      <c r="X22" s="13"/>
    </row>
    <row r="23" spans="1:24" ht="12.75">
      <c r="A23" s="14"/>
      <c r="B23" s="25"/>
      <c r="C23" s="25"/>
      <c r="D23" s="25"/>
      <c r="E23" s="25"/>
      <c r="F23" s="2"/>
      <c r="G23" s="2"/>
      <c r="H23" s="12"/>
      <c r="I23" s="12"/>
      <c r="J23" s="2"/>
      <c r="K23" s="2"/>
      <c r="L23" s="2"/>
      <c r="M23" s="2"/>
      <c r="N23" s="12"/>
      <c r="O23" s="12"/>
      <c r="P23" s="12"/>
      <c r="Q23" s="12"/>
      <c r="R23" s="12"/>
      <c r="S23" s="12"/>
      <c r="T23" s="2"/>
      <c r="U23" s="2"/>
      <c r="V23" s="2"/>
      <c r="W23" s="13"/>
      <c r="X23" s="13"/>
    </row>
    <row r="24" spans="1:24" ht="12.75">
      <c r="A24" s="14"/>
      <c r="B24" s="25"/>
      <c r="C24" s="25"/>
      <c r="D24" s="25"/>
      <c r="E24" s="25"/>
      <c r="F24" s="2"/>
      <c r="G24" s="2"/>
      <c r="H24" s="12"/>
      <c r="I24" s="12"/>
      <c r="J24" s="2"/>
      <c r="K24" s="2"/>
      <c r="L24" s="2"/>
      <c r="M24" s="2"/>
      <c r="N24" s="12"/>
      <c r="O24" s="12"/>
      <c r="P24" s="12"/>
      <c r="Q24" s="12"/>
      <c r="R24" s="12"/>
      <c r="S24" s="12"/>
      <c r="T24" s="2"/>
      <c r="U24" s="2"/>
      <c r="V24" s="2"/>
      <c r="W24" s="13"/>
      <c r="X24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21">
    <cfRule type="cellIs" priority="3" dxfId="2" operator="between" stopIfTrue="1">
      <formula>1</formula>
      <formula>500</formula>
    </cfRule>
  </conditionalFormatting>
  <conditionalFormatting sqref="P4:P21">
    <cfRule type="cellIs" priority="2" dxfId="3" operator="equal" stopIfTrue="1">
      <formula>0</formula>
    </cfRule>
  </conditionalFormatting>
  <conditionalFormatting sqref="L4:L21">
    <cfRule type="cellIs" priority="1" dxfId="2" operator="between" stopIfTrue="1">
      <formula>0.000001</formula>
      <formula>500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7">
    <tabColor theme="6" tint="-0.24997000396251678"/>
    <pageSetUpPr fitToPage="1"/>
  </sheetPr>
  <dimension ref="A1:X24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6.8515625" style="1" customWidth="1"/>
    <col min="2" max="2" width="9.140625" style="15" customWidth="1"/>
    <col min="3" max="3" width="10.140625" style="15" bestFit="1" customWidth="1"/>
    <col min="4" max="4" width="15.421875" style="15" bestFit="1" customWidth="1"/>
    <col min="5" max="5" width="13.8515625" style="15" bestFit="1" customWidth="1"/>
    <col min="6" max="6" width="4.421875" style="1" bestFit="1" customWidth="1"/>
    <col min="7" max="7" width="4.57421875" style="1" bestFit="1" customWidth="1"/>
    <col min="8" max="8" width="3.28125" style="1" bestFit="1" customWidth="1"/>
    <col min="9" max="9" width="4.57421875" style="1" bestFit="1" customWidth="1"/>
    <col min="10" max="10" width="6.28125" style="1" bestFit="1" customWidth="1"/>
    <col min="11" max="11" width="6.7109375" style="1" bestFit="1" customWidth="1"/>
    <col min="12" max="12" width="7.140625" style="1" bestFit="1" customWidth="1"/>
    <col min="13" max="13" width="4.57421875" style="1" bestFit="1" customWidth="1"/>
    <col min="14" max="15" width="4.421875" style="1" bestFit="1" customWidth="1"/>
    <col min="16" max="16" width="3.28125" style="1" bestFit="1" customWidth="1"/>
    <col min="17" max="17" width="4.57421875" style="1" bestFit="1" customWidth="1"/>
    <col min="18" max="18" width="3.28125" style="1" bestFit="1" customWidth="1"/>
    <col min="19" max="19" width="4.57421875" style="1" bestFit="1" customWidth="1"/>
    <col min="20" max="20" width="3.28125" style="1" bestFit="1" customWidth="1"/>
    <col min="21" max="21" width="4.57421875" style="1" bestFit="1" customWidth="1"/>
    <col min="22" max="22" width="2.421875" style="1" bestFit="1" customWidth="1"/>
    <col min="23" max="23" width="4.421875" style="1" bestFit="1" customWidth="1"/>
    <col min="24" max="24" width="6.8515625" style="1" bestFit="1" customWidth="1"/>
    <col min="25" max="16384" width="9.140625" style="1" customWidth="1"/>
  </cols>
  <sheetData>
    <row r="1" spans="1:24" s="7" customFormat="1" ht="18">
      <c r="A1" s="83" t="s">
        <v>210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7" t="s">
        <v>54</v>
      </c>
      <c r="G2" s="98"/>
      <c r="H2" s="95" t="s">
        <v>55</v>
      </c>
      <c r="I2" s="96"/>
      <c r="J2" s="97" t="s">
        <v>56</v>
      </c>
      <c r="K2" s="97"/>
      <c r="L2" s="97"/>
      <c r="M2" s="98"/>
      <c r="N2" s="95" t="s">
        <v>57</v>
      </c>
      <c r="O2" s="95"/>
      <c r="P2" s="95"/>
      <c r="Q2" s="96"/>
      <c r="R2" s="97" t="s">
        <v>222</v>
      </c>
      <c r="S2" s="98"/>
      <c r="T2" s="95" t="s">
        <v>59</v>
      </c>
      <c r="U2" s="96"/>
      <c r="V2" s="28" t="s">
        <v>64</v>
      </c>
      <c r="W2" s="89"/>
      <c r="X2" s="89"/>
    </row>
    <row r="3" spans="1:24" s="7" customFormat="1" ht="12.75">
      <c r="A3" s="11" t="s">
        <v>5</v>
      </c>
      <c r="B3" s="22" t="s">
        <v>0</v>
      </c>
      <c r="C3" s="22" t="s">
        <v>1</v>
      </c>
      <c r="D3" s="26" t="s">
        <v>2</v>
      </c>
      <c r="E3" s="26" t="s">
        <v>3</v>
      </c>
      <c r="F3" s="6" t="s">
        <v>4</v>
      </c>
      <c r="G3" s="6" t="s">
        <v>223</v>
      </c>
      <c r="H3" s="8" t="s">
        <v>4</v>
      </c>
      <c r="I3" s="6" t="s">
        <v>223</v>
      </c>
      <c r="J3" s="6" t="s">
        <v>63</v>
      </c>
      <c r="K3" s="6" t="s">
        <v>60</v>
      </c>
      <c r="L3" s="6" t="s">
        <v>4</v>
      </c>
      <c r="M3" s="6" t="s">
        <v>223</v>
      </c>
      <c r="N3" s="8" t="s">
        <v>61</v>
      </c>
      <c r="O3" s="8" t="s">
        <v>62</v>
      </c>
      <c r="P3" s="8" t="s">
        <v>4</v>
      </c>
      <c r="Q3" s="6" t="s">
        <v>223</v>
      </c>
      <c r="R3" s="6" t="s">
        <v>4</v>
      </c>
      <c r="S3" s="6" t="s">
        <v>223</v>
      </c>
      <c r="T3" s="8" t="s">
        <v>4</v>
      </c>
      <c r="U3" s="6" t="s">
        <v>223</v>
      </c>
      <c r="V3" s="32" t="s">
        <v>4</v>
      </c>
      <c r="W3" s="21" t="s">
        <v>4</v>
      </c>
      <c r="X3" s="11" t="s">
        <v>5</v>
      </c>
    </row>
    <row r="4" spans="1:24" ht="12.75">
      <c r="A4" s="10">
        <v>1</v>
      </c>
      <c r="B4" s="23" t="s">
        <v>42</v>
      </c>
      <c r="C4" s="30" t="s">
        <v>43</v>
      </c>
      <c r="D4" s="27" t="s">
        <v>45</v>
      </c>
      <c r="E4" s="27" t="s">
        <v>44</v>
      </c>
      <c r="F4" s="5">
        <v>72</v>
      </c>
      <c r="G4" s="17">
        <v>11</v>
      </c>
      <c r="H4" s="4">
        <v>38</v>
      </c>
      <c r="I4" s="16">
        <v>5</v>
      </c>
      <c r="J4" s="4">
        <v>27</v>
      </c>
      <c r="K4" s="4">
        <v>25.04</v>
      </c>
      <c r="L4" s="31">
        <f aca="true" t="shared" si="0" ref="L4:L21">(J4*J4*J4*J4*J4)/K4/10000</f>
        <v>57.30394169329074</v>
      </c>
      <c r="M4" s="3">
        <v>5</v>
      </c>
      <c r="N4" s="4">
        <v>43</v>
      </c>
      <c r="O4" s="4">
        <v>48</v>
      </c>
      <c r="P4" s="4">
        <f aca="true" t="shared" si="1" ref="P4:P21">N4+O4</f>
        <v>91</v>
      </c>
      <c r="Q4" s="9">
        <v>3</v>
      </c>
      <c r="R4" s="4">
        <v>50</v>
      </c>
      <c r="S4" s="3">
        <v>1</v>
      </c>
      <c r="T4" s="4">
        <v>70</v>
      </c>
      <c r="U4" s="9">
        <v>3</v>
      </c>
      <c r="V4" s="20"/>
      <c r="W4" s="19">
        <f aca="true" t="shared" si="2" ref="W4:W21">IF((SUM(U4,S4,Q4,M4,I4,G4))=0,"NULA",SUM(U4,S4,Q4,M4,I4,G4))</f>
        <v>28</v>
      </c>
      <c r="X4" s="10">
        <f aca="true" t="shared" si="3" ref="X4:X21">A4</f>
        <v>1</v>
      </c>
    </row>
    <row r="5" spans="1:24" ht="12.75">
      <c r="A5" s="10">
        <v>2</v>
      </c>
      <c r="B5" s="23" t="s">
        <v>6</v>
      </c>
      <c r="C5" s="30" t="s">
        <v>13</v>
      </c>
      <c r="D5" s="27" t="s">
        <v>14</v>
      </c>
      <c r="E5" s="27" t="s">
        <v>44</v>
      </c>
      <c r="F5" s="5">
        <v>92</v>
      </c>
      <c r="G5" s="17">
        <v>4</v>
      </c>
      <c r="H5" s="4">
        <v>38</v>
      </c>
      <c r="I5" s="16">
        <v>5</v>
      </c>
      <c r="J5" s="4">
        <v>28</v>
      </c>
      <c r="K5" s="4">
        <v>24.09</v>
      </c>
      <c r="L5" s="31">
        <f t="shared" si="0"/>
        <v>71.44195931921959</v>
      </c>
      <c r="M5" s="3">
        <v>2</v>
      </c>
      <c r="N5" s="4">
        <v>40</v>
      </c>
      <c r="O5" s="4">
        <v>48</v>
      </c>
      <c r="P5" s="4">
        <f t="shared" si="1"/>
        <v>88</v>
      </c>
      <c r="Q5" s="9">
        <v>7</v>
      </c>
      <c r="R5" s="4">
        <v>50</v>
      </c>
      <c r="S5" s="3">
        <v>1</v>
      </c>
      <c r="T5" s="4">
        <v>64</v>
      </c>
      <c r="U5" s="9">
        <v>5</v>
      </c>
      <c r="V5" s="20"/>
      <c r="W5" s="19">
        <f t="shared" si="2"/>
        <v>24</v>
      </c>
      <c r="X5" s="10">
        <f t="shared" si="3"/>
        <v>2</v>
      </c>
    </row>
    <row r="6" spans="1:24" ht="12.75">
      <c r="A6" s="10">
        <v>3</v>
      </c>
      <c r="B6" s="23" t="s">
        <v>9</v>
      </c>
      <c r="C6" s="30" t="s">
        <v>10</v>
      </c>
      <c r="D6" s="27" t="s">
        <v>28</v>
      </c>
      <c r="E6" s="27" t="s">
        <v>16</v>
      </c>
      <c r="F6" s="5">
        <v>80</v>
      </c>
      <c r="G6" s="17">
        <v>9</v>
      </c>
      <c r="H6" s="4">
        <v>40</v>
      </c>
      <c r="I6" s="16">
        <v>1</v>
      </c>
      <c r="J6" s="4">
        <v>30</v>
      </c>
      <c r="K6" s="4">
        <v>21.69</v>
      </c>
      <c r="L6" s="31">
        <f t="shared" si="0"/>
        <v>112.03319502074689</v>
      </c>
      <c r="M6" s="3">
        <v>1</v>
      </c>
      <c r="N6" s="4">
        <v>42</v>
      </c>
      <c r="O6" s="4">
        <v>48</v>
      </c>
      <c r="P6" s="4">
        <f t="shared" si="1"/>
        <v>90</v>
      </c>
      <c r="Q6" s="9">
        <v>5</v>
      </c>
      <c r="R6" s="4">
        <v>50</v>
      </c>
      <c r="S6" s="3">
        <v>1</v>
      </c>
      <c r="T6" s="4">
        <v>70</v>
      </c>
      <c r="U6" s="9">
        <v>3</v>
      </c>
      <c r="V6" s="20"/>
      <c r="W6" s="19">
        <f t="shared" si="2"/>
        <v>20</v>
      </c>
      <c r="X6" s="10">
        <f t="shared" si="3"/>
        <v>3</v>
      </c>
    </row>
    <row r="7" spans="1:24" ht="12.75">
      <c r="A7" s="10">
        <v>4</v>
      </c>
      <c r="B7" s="23" t="s">
        <v>52</v>
      </c>
      <c r="C7" s="30" t="s">
        <v>150</v>
      </c>
      <c r="D7" s="27" t="s">
        <v>51</v>
      </c>
      <c r="E7" s="27" t="s">
        <v>50</v>
      </c>
      <c r="F7" s="5">
        <v>82</v>
      </c>
      <c r="G7" s="17">
        <v>7</v>
      </c>
      <c r="H7" s="4">
        <v>39</v>
      </c>
      <c r="I7" s="16">
        <v>2</v>
      </c>
      <c r="J7" s="4">
        <v>27</v>
      </c>
      <c r="K7" s="4">
        <v>30.06</v>
      </c>
      <c r="L7" s="31">
        <f t="shared" si="0"/>
        <v>47.734221556886226</v>
      </c>
      <c r="M7" s="3">
        <v>9</v>
      </c>
      <c r="N7" s="4">
        <v>37</v>
      </c>
      <c r="O7" s="4">
        <v>44</v>
      </c>
      <c r="P7" s="4">
        <f t="shared" si="1"/>
        <v>81</v>
      </c>
      <c r="Q7" s="9">
        <v>15</v>
      </c>
      <c r="R7" s="4">
        <v>50</v>
      </c>
      <c r="S7" s="3">
        <v>1</v>
      </c>
      <c r="T7" s="4">
        <v>75</v>
      </c>
      <c r="U7" s="9">
        <v>1</v>
      </c>
      <c r="V7" s="20"/>
      <c r="W7" s="19">
        <f t="shared" si="2"/>
        <v>35</v>
      </c>
      <c r="X7" s="10">
        <f t="shared" si="3"/>
        <v>4</v>
      </c>
    </row>
    <row r="8" spans="1:24" ht="12.75">
      <c r="A8" s="10">
        <v>5</v>
      </c>
      <c r="B8" s="23" t="s">
        <v>18</v>
      </c>
      <c r="C8" s="30" t="s">
        <v>150</v>
      </c>
      <c r="D8" s="27" t="s">
        <v>39</v>
      </c>
      <c r="E8" s="27" t="s">
        <v>50</v>
      </c>
      <c r="F8" s="5">
        <v>90</v>
      </c>
      <c r="G8" s="17">
        <v>5</v>
      </c>
      <c r="H8" s="4">
        <v>34</v>
      </c>
      <c r="I8" s="16">
        <v>13</v>
      </c>
      <c r="J8" s="4">
        <v>25</v>
      </c>
      <c r="K8" s="4">
        <v>24.84</v>
      </c>
      <c r="L8" s="31">
        <f t="shared" si="0"/>
        <v>39.31411030595813</v>
      </c>
      <c r="M8" s="3">
        <v>13</v>
      </c>
      <c r="N8" s="4">
        <v>43</v>
      </c>
      <c r="O8" s="4">
        <v>49</v>
      </c>
      <c r="P8" s="4">
        <f t="shared" si="1"/>
        <v>92</v>
      </c>
      <c r="Q8" s="9">
        <v>2</v>
      </c>
      <c r="R8" s="4">
        <v>50</v>
      </c>
      <c r="S8" s="3">
        <v>1</v>
      </c>
      <c r="T8" s="4">
        <v>12</v>
      </c>
      <c r="U8" s="9">
        <v>17</v>
      </c>
      <c r="V8" s="20"/>
      <c r="W8" s="19">
        <f t="shared" si="2"/>
        <v>51</v>
      </c>
      <c r="X8" s="10">
        <f t="shared" si="3"/>
        <v>5</v>
      </c>
    </row>
    <row r="9" spans="1:24" ht="12.75">
      <c r="A9" s="10">
        <v>6</v>
      </c>
      <c r="B9" s="23" t="s">
        <v>53</v>
      </c>
      <c r="C9" s="30" t="s">
        <v>151</v>
      </c>
      <c r="D9" s="27" t="s">
        <v>39</v>
      </c>
      <c r="E9" s="27" t="s">
        <v>50</v>
      </c>
      <c r="F9" s="5">
        <v>100</v>
      </c>
      <c r="G9" s="17">
        <v>1</v>
      </c>
      <c r="H9" s="4">
        <v>36</v>
      </c>
      <c r="I9" s="16">
        <v>9</v>
      </c>
      <c r="J9" s="4">
        <v>27</v>
      </c>
      <c r="K9" s="4">
        <v>33.53</v>
      </c>
      <c r="L9" s="31">
        <f t="shared" si="0"/>
        <v>42.79423501342082</v>
      </c>
      <c r="M9" s="3">
        <v>11</v>
      </c>
      <c r="N9" s="4">
        <v>40</v>
      </c>
      <c r="O9" s="4">
        <v>46</v>
      </c>
      <c r="P9" s="4">
        <f t="shared" si="1"/>
        <v>86</v>
      </c>
      <c r="Q9" s="9">
        <v>9</v>
      </c>
      <c r="R9" s="4">
        <v>50</v>
      </c>
      <c r="S9" s="3">
        <v>1</v>
      </c>
      <c r="T9" s="4">
        <v>42</v>
      </c>
      <c r="U9" s="9">
        <v>12</v>
      </c>
      <c r="V9" s="20"/>
      <c r="W9" s="19">
        <f t="shared" si="2"/>
        <v>43</v>
      </c>
      <c r="X9" s="10">
        <f t="shared" si="3"/>
        <v>6</v>
      </c>
    </row>
    <row r="10" spans="1:24" ht="12.75">
      <c r="A10" s="10">
        <v>7</v>
      </c>
      <c r="B10" s="23" t="s">
        <v>168</v>
      </c>
      <c r="C10" s="24" t="s">
        <v>199</v>
      </c>
      <c r="D10" s="27" t="s">
        <v>169</v>
      </c>
      <c r="E10" s="27" t="s">
        <v>16</v>
      </c>
      <c r="F10" s="5">
        <v>62</v>
      </c>
      <c r="G10" s="17">
        <v>14</v>
      </c>
      <c r="H10" s="4">
        <v>33</v>
      </c>
      <c r="I10" s="16">
        <v>14</v>
      </c>
      <c r="J10" s="4">
        <v>29</v>
      </c>
      <c r="K10" s="4">
        <v>36.18</v>
      </c>
      <c r="L10" s="31">
        <f t="shared" si="0"/>
        <v>56.6919541182974</v>
      </c>
      <c r="M10" s="3">
        <v>6</v>
      </c>
      <c r="N10" s="4">
        <v>38</v>
      </c>
      <c r="O10" s="4">
        <v>47</v>
      </c>
      <c r="P10" s="4">
        <f t="shared" si="1"/>
        <v>85</v>
      </c>
      <c r="Q10" s="9">
        <v>10</v>
      </c>
      <c r="R10" s="4">
        <v>10</v>
      </c>
      <c r="S10" s="3">
        <v>17</v>
      </c>
      <c r="T10" s="4">
        <v>36</v>
      </c>
      <c r="U10" s="9">
        <v>13</v>
      </c>
      <c r="V10" s="20"/>
      <c r="W10" s="19">
        <f t="shared" si="2"/>
        <v>74</v>
      </c>
      <c r="X10" s="10">
        <f t="shared" si="3"/>
        <v>7</v>
      </c>
    </row>
    <row r="11" spans="1:24" ht="12.75">
      <c r="A11" s="10">
        <v>8</v>
      </c>
      <c r="B11" s="23" t="s">
        <v>215</v>
      </c>
      <c r="C11" s="30" t="s">
        <v>219</v>
      </c>
      <c r="D11" s="27" t="s">
        <v>216</v>
      </c>
      <c r="E11" s="27" t="s">
        <v>217</v>
      </c>
      <c r="F11" s="5">
        <v>59</v>
      </c>
      <c r="G11" s="17">
        <v>16</v>
      </c>
      <c r="H11" s="4">
        <v>31</v>
      </c>
      <c r="I11" s="16">
        <v>18</v>
      </c>
      <c r="J11" s="4">
        <v>25</v>
      </c>
      <c r="K11" s="4">
        <v>37.6</v>
      </c>
      <c r="L11" s="31">
        <f t="shared" si="0"/>
        <v>25.972406914893618</v>
      </c>
      <c r="M11" s="3">
        <v>17</v>
      </c>
      <c r="N11" s="4">
        <v>38</v>
      </c>
      <c r="O11" s="4">
        <v>40</v>
      </c>
      <c r="P11" s="4">
        <f t="shared" si="1"/>
        <v>78</v>
      </c>
      <c r="Q11" s="9">
        <v>16</v>
      </c>
      <c r="R11" s="4">
        <v>0</v>
      </c>
      <c r="S11" s="3">
        <v>18</v>
      </c>
      <c r="T11" s="4">
        <v>35</v>
      </c>
      <c r="U11" s="9">
        <v>15</v>
      </c>
      <c r="V11" s="20"/>
      <c r="W11" s="19">
        <f t="shared" si="2"/>
        <v>100</v>
      </c>
      <c r="X11" s="10">
        <f t="shared" si="3"/>
        <v>8</v>
      </c>
    </row>
    <row r="12" spans="1:24" ht="12.75">
      <c r="A12" s="10">
        <v>9</v>
      </c>
      <c r="B12" s="23" t="s">
        <v>91</v>
      </c>
      <c r="C12" s="24" t="s">
        <v>219</v>
      </c>
      <c r="D12" s="27" t="s">
        <v>216</v>
      </c>
      <c r="E12" s="27" t="s">
        <v>217</v>
      </c>
      <c r="F12" s="5">
        <v>64</v>
      </c>
      <c r="G12" s="17">
        <v>13</v>
      </c>
      <c r="H12" s="4">
        <v>33</v>
      </c>
      <c r="I12" s="16">
        <v>14</v>
      </c>
      <c r="J12" s="4">
        <v>21</v>
      </c>
      <c r="K12" s="4">
        <v>34.66</v>
      </c>
      <c r="L12" s="31">
        <f t="shared" si="0"/>
        <v>11.783326601269476</v>
      </c>
      <c r="M12" s="3">
        <v>18</v>
      </c>
      <c r="N12" s="4">
        <v>43</v>
      </c>
      <c r="O12" s="4">
        <v>39</v>
      </c>
      <c r="P12" s="4">
        <f t="shared" si="1"/>
        <v>82</v>
      </c>
      <c r="Q12" s="9">
        <v>13</v>
      </c>
      <c r="R12" s="4">
        <v>25</v>
      </c>
      <c r="S12" s="3">
        <v>13</v>
      </c>
      <c r="T12" s="4">
        <v>36</v>
      </c>
      <c r="U12" s="9">
        <v>13</v>
      </c>
      <c r="V12" s="20"/>
      <c r="W12" s="19">
        <f t="shared" si="2"/>
        <v>84</v>
      </c>
      <c r="X12" s="10">
        <f t="shared" si="3"/>
        <v>9</v>
      </c>
    </row>
    <row r="13" spans="1:24" ht="12.75">
      <c r="A13" s="10">
        <v>10</v>
      </c>
      <c r="B13" s="23" t="s">
        <v>18</v>
      </c>
      <c r="C13" s="30" t="s">
        <v>156</v>
      </c>
      <c r="D13" s="27" t="s">
        <v>45</v>
      </c>
      <c r="E13" s="27" t="s">
        <v>16</v>
      </c>
      <c r="F13" s="5">
        <v>70</v>
      </c>
      <c r="G13" s="17">
        <v>12</v>
      </c>
      <c r="H13" s="4">
        <v>38</v>
      </c>
      <c r="I13" s="16">
        <v>5</v>
      </c>
      <c r="J13" s="4">
        <v>30</v>
      </c>
      <c r="K13" s="4">
        <v>34.4</v>
      </c>
      <c r="L13" s="31">
        <f t="shared" si="0"/>
        <v>70.63953488372093</v>
      </c>
      <c r="M13" s="3">
        <v>3</v>
      </c>
      <c r="N13" s="4">
        <v>38</v>
      </c>
      <c r="O13" s="4">
        <v>47</v>
      </c>
      <c r="P13" s="4">
        <f t="shared" si="1"/>
        <v>85</v>
      </c>
      <c r="Q13" s="9">
        <v>10</v>
      </c>
      <c r="R13" s="4">
        <v>20</v>
      </c>
      <c r="S13" s="3">
        <v>14</v>
      </c>
      <c r="T13" s="4">
        <v>44</v>
      </c>
      <c r="U13" s="9">
        <v>11</v>
      </c>
      <c r="V13" s="20"/>
      <c r="W13" s="19">
        <f t="shared" si="2"/>
        <v>55</v>
      </c>
      <c r="X13" s="10">
        <f t="shared" si="3"/>
        <v>10</v>
      </c>
    </row>
    <row r="14" spans="1:24" ht="12.75">
      <c r="A14" s="10">
        <v>11</v>
      </c>
      <c r="B14" s="23" t="s">
        <v>215</v>
      </c>
      <c r="C14" s="30" t="s">
        <v>221</v>
      </c>
      <c r="D14" s="29" t="s">
        <v>218</v>
      </c>
      <c r="E14" s="29" t="s">
        <v>217</v>
      </c>
      <c r="F14" s="5">
        <v>62</v>
      </c>
      <c r="G14" s="17">
        <v>14</v>
      </c>
      <c r="H14" s="4">
        <v>33</v>
      </c>
      <c r="I14" s="16">
        <v>14</v>
      </c>
      <c r="J14" s="4">
        <v>28</v>
      </c>
      <c r="K14" s="4">
        <v>51.38</v>
      </c>
      <c r="L14" s="31">
        <f t="shared" si="0"/>
        <v>33.496239782016346</v>
      </c>
      <c r="M14" s="3">
        <v>14</v>
      </c>
      <c r="N14" s="4">
        <v>31</v>
      </c>
      <c r="O14" s="4">
        <v>39</v>
      </c>
      <c r="P14" s="4">
        <f t="shared" si="1"/>
        <v>70</v>
      </c>
      <c r="Q14" s="9">
        <v>17</v>
      </c>
      <c r="R14" s="4">
        <v>15</v>
      </c>
      <c r="S14" s="3">
        <v>16</v>
      </c>
      <c r="T14" s="4">
        <v>25</v>
      </c>
      <c r="U14" s="9">
        <v>16</v>
      </c>
      <c r="V14" s="20"/>
      <c r="W14" s="19">
        <f t="shared" si="2"/>
        <v>91</v>
      </c>
      <c r="X14" s="10">
        <f t="shared" si="3"/>
        <v>11</v>
      </c>
    </row>
    <row r="15" spans="1:24" ht="12.75">
      <c r="A15" s="10">
        <v>12</v>
      </c>
      <c r="B15" s="23" t="s">
        <v>11</v>
      </c>
      <c r="C15" s="30" t="s">
        <v>12</v>
      </c>
      <c r="D15" s="27" t="s">
        <v>15</v>
      </c>
      <c r="E15" s="27" t="s">
        <v>16</v>
      </c>
      <c r="F15" s="5">
        <v>77</v>
      </c>
      <c r="G15" s="17">
        <v>10</v>
      </c>
      <c r="H15" s="4">
        <v>38</v>
      </c>
      <c r="I15" s="16">
        <v>5</v>
      </c>
      <c r="J15" s="4">
        <v>27</v>
      </c>
      <c r="K15" s="4">
        <v>27.16</v>
      </c>
      <c r="L15" s="31">
        <f t="shared" si="0"/>
        <v>52.83102724594993</v>
      </c>
      <c r="M15" s="3">
        <v>7</v>
      </c>
      <c r="N15" s="4">
        <v>37</v>
      </c>
      <c r="O15" s="4">
        <v>47</v>
      </c>
      <c r="P15" s="4">
        <f t="shared" si="1"/>
        <v>84</v>
      </c>
      <c r="Q15" s="9">
        <v>12</v>
      </c>
      <c r="R15" s="4">
        <v>20</v>
      </c>
      <c r="S15" s="3">
        <v>14</v>
      </c>
      <c r="T15" s="4">
        <v>75</v>
      </c>
      <c r="U15" s="9">
        <v>1</v>
      </c>
      <c r="V15" s="20"/>
      <c r="W15" s="19">
        <f t="shared" si="2"/>
        <v>49</v>
      </c>
      <c r="X15" s="10">
        <f t="shared" si="3"/>
        <v>12</v>
      </c>
    </row>
    <row r="16" spans="1:24" ht="12.75">
      <c r="A16" s="10">
        <v>13</v>
      </c>
      <c r="B16" s="23" t="s">
        <v>21</v>
      </c>
      <c r="C16" s="24" t="s">
        <v>29</v>
      </c>
      <c r="D16" s="27" t="s">
        <v>30</v>
      </c>
      <c r="E16" s="27" t="s">
        <v>36</v>
      </c>
      <c r="F16" s="5">
        <v>95</v>
      </c>
      <c r="G16" s="17">
        <v>3</v>
      </c>
      <c r="H16" s="4">
        <v>36</v>
      </c>
      <c r="I16" s="16">
        <v>9</v>
      </c>
      <c r="J16" s="4">
        <v>25</v>
      </c>
      <c r="K16" s="4">
        <v>29.22</v>
      </c>
      <c r="L16" s="31">
        <f t="shared" si="0"/>
        <v>33.42103011635866</v>
      </c>
      <c r="M16" s="3">
        <v>15</v>
      </c>
      <c r="N16" s="4">
        <v>42</v>
      </c>
      <c r="O16" s="4">
        <v>49</v>
      </c>
      <c r="P16" s="4">
        <f t="shared" si="1"/>
        <v>91</v>
      </c>
      <c r="Q16" s="9">
        <v>3</v>
      </c>
      <c r="R16" s="4">
        <v>45</v>
      </c>
      <c r="S16" s="3">
        <v>9</v>
      </c>
      <c r="T16" s="4">
        <v>58</v>
      </c>
      <c r="U16" s="9">
        <v>8</v>
      </c>
      <c r="V16" s="20"/>
      <c r="W16" s="19">
        <f t="shared" si="2"/>
        <v>47</v>
      </c>
      <c r="X16" s="10">
        <f t="shared" si="3"/>
        <v>13</v>
      </c>
    </row>
    <row r="17" spans="1:24" ht="12.75">
      <c r="A17" s="10">
        <v>14</v>
      </c>
      <c r="B17" s="23" t="s">
        <v>26</v>
      </c>
      <c r="C17" s="30" t="s">
        <v>27</v>
      </c>
      <c r="D17" s="27" t="s">
        <v>28</v>
      </c>
      <c r="E17" s="27" t="s">
        <v>44</v>
      </c>
      <c r="F17" s="5">
        <v>99</v>
      </c>
      <c r="G17" s="17">
        <v>2</v>
      </c>
      <c r="H17" s="4">
        <v>39</v>
      </c>
      <c r="I17" s="16">
        <v>2</v>
      </c>
      <c r="J17" s="4">
        <v>27</v>
      </c>
      <c r="K17" s="4">
        <v>30</v>
      </c>
      <c r="L17" s="31">
        <f t="shared" si="0"/>
        <v>47.82969</v>
      </c>
      <c r="M17" s="3">
        <v>8</v>
      </c>
      <c r="N17" s="4">
        <v>33</v>
      </c>
      <c r="O17" s="4">
        <v>49</v>
      </c>
      <c r="P17" s="4">
        <f t="shared" si="1"/>
        <v>82</v>
      </c>
      <c r="Q17" s="9">
        <v>13</v>
      </c>
      <c r="R17" s="4">
        <v>50</v>
      </c>
      <c r="S17" s="3">
        <v>1</v>
      </c>
      <c r="T17" s="4">
        <v>54</v>
      </c>
      <c r="U17" s="9">
        <v>9</v>
      </c>
      <c r="V17" s="20">
        <v>1</v>
      </c>
      <c r="W17" s="19">
        <f t="shared" si="2"/>
        <v>35</v>
      </c>
      <c r="X17" s="10">
        <v>14</v>
      </c>
    </row>
    <row r="18" spans="1:24" ht="12.75">
      <c r="A18" s="10">
        <v>15</v>
      </c>
      <c r="B18" s="23" t="s">
        <v>18</v>
      </c>
      <c r="C18" s="30" t="s">
        <v>19</v>
      </c>
      <c r="D18" s="27" t="s">
        <v>20</v>
      </c>
      <c r="E18" s="27" t="s">
        <v>211</v>
      </c>
      <c r="F18" s="5">
        <v>90</v>
      </c>
      <c r="G18" s="17">
        <v>5</v>
      </c>
      <c r="H18" s="4">
        <v>36</v>
      </c>
      <c r="I18" s="16">
        <v>9</v>
      </c>
      <c r="J18" s="4">
        <v>27</v>
      </c>
      <c r="K18" s="4">
        <v>34.1</v>
      </c>
      <c r="L18" s="31">
        <f t="shared" si="0"/>
        <v>42.078906158357775</v>
      </c>
      <c r="M18" s="3">
        <v>12</v>
      </c>
      <c r="N18" s="4">
        <v>49</v>
      </c>
      <c r="O18" s="4">
        <v>45</v>
      </c>
      <c r="P18" s="4">
        <f t="shared" si="1"/>
        <v>94</v>
      </c>
      <c r="Q18" s="9">
        <v>1</v>
      </c>
      <c r="R18" s="4">
        <v>35</v>
      </c>
      <c r="S18" s="3">
        <v>10</v>
      </c>
      <c r="T18" s="4">
        <v>63</v>
      </c>
      <c r="U18" s="9">
        <v>7</v>
      </c>
      <c r="V18" s="20"/>
      <c r="W18" s="19">
        <f t="shared" si="2"/>
        <v>44</v>
      </c>
      <c r="X18" s="10">
        <f t="shared" si="3"/>
        <v>15</v>
      </c>
    </row>
    <row r="19" spans="1:24" ht="12.75">
      <c r="A19" s="10">
        <v>16</v>
      </c>
      <c r="B19" s="23" t="s">
        <v>7</v>
      </c>
      <c r="C19" s="30" t="s">
        <v>8</v>
      </c>
      <c r="D19" s="27" t="s">
        <v>30</v>
      </c>
      <c r="E19" s="27" t="s">
        <v>66</v>
      </c>
      <c r="F19" s="5">
        <v>82</v>
      </c>
      <c r="G19" s="17">
        <v>7</v>
      </c>
      <c r="H19" s="4">
        <v>39</v>
      </c>
      <c r="I19" s="16">
        <v>2</v>
      </c>
      <c r="J19" s="4">
        <v>29</v>
      </c>
      <c r="K19" s="4">
        <v>30.37</v>
      </c>
      <c r="L19" s="31">
        <f t="shared" si="0"/>
        <v>67.53753375041158</v>
      </c>
      <c r="M19" s="3">
        <v>4</v>
      </c>
      <c r="N19" s="4">
        <v>42</v>
      </c>
      <c r="O19" s="4">
        <v>47</v>
      </c>
      <c r="P19" s="4">
        <f t="shared" si="1"/>
        <v>89</v>
      </c>
      <c r="Q19" s="9">
        <v>6</v>
      </c>
      <c r="R19" s="4">
        <v>50</v>
      </c>
      <c r="S19" s="3">
        <v>1</v>
      </c>
      <c r="T19" s="4">
        <v>64</v>
      </c>
      <c r="U19" s="9">
        <v>5</v>
      </c>
      <c r="V19" s="20"/>
      <c r="W19" s="19">
        <f t="shared" si="2"/>
        <v>25</v>
      </c>
      <c r="X19" s="10">
        <f t="shared" si="3"/>
        <v>16</v>
      </c>
    </row>
    <row r="20" spans="1:24" ht="12.75">
      <c r="A20" s="10">
        <v>17</v>
      </c>
      <c r="B20" s="24" t="s">
        <v>94</v>
      </c>
      <c r="C20" s="24" t="s">
        <v>220</v>
      </c>
      <c r="D20" s="29" t="s">
        <v>218</v>
      </c>
      <c r="E20" s="29" t="s">
        <v>217</v>
      </c>
      <c r="F20" s="5">
        <v>49</v>
      </c>
      <c r="G20" s="17">
        <v>17</v>
      </c>
      <c r="H20" s="4">
        <v>33</v>
      </c>
      <c r="I20" s="16">
        <v>14</v>
      </c>
      <c r="J20" s="4">
        <v>26</v>
      </c>
      <c r="K20" s="4">
        <v>26.28</v>
      </c>
      <c r="L20" s="31">
        <f t="shared" si="0"/>
        <v>45.210715372907146</v>
      </c>
      <c r="M20" s="3">
        <v>10</v>
      </c>
      <c r="N20" s="4">
        <v>21</v>
      </c>
      <c r="O20" s="4">
        <v>38</v>
      </c>
      <c r="P20" s="4">
        <f t="shared" si="1"/>
        <v>59</v>
      </c>
      <c r="Q20" s="9">
        <v>18</v>
      </c>
      <c r="R20" s="4">
        <v>35</v>
      </c>
      <c r="S20" s="3">
        <v>10</v>
      </c>
      <c r="T20" s="4">
        <v>10</v>
      </c>
      <c r="U20" s="9">
        <v>18</v>
      </c>
      <c r="V20" s="20"/>
      <c r="W20" s="19">
        <f t="shared" si="2"/>
        <v>87</v>
      </c>
      <c r="X20" s="10">
        <f t="shared" si="3"/>
        <v>17</v>
      </c>
    </row>
    <row r="21" spans="1:24" ht="12.75">
      <c r="A21" s="10">
        <v>18</v>
      </c>
      <c r="B21" s="23" t="s">
        <v>6</v>
      </c>
      <c r="C21" s="24" t="s">
        <v>212</v>
      </c>
      <c r="D21" s="27" t="s">
        <v>213</v>
      </c>
      <c r="E21" s="27" t="s">
        <v>214</v>
      </c>
      <c r="F21" s="5">
        <v>32</v>
      </c>
      <c r="G21" s="17">
        <v>18</v>
      </c>
      <c r="H21" s="4">
        <v>36</v>
      </c>
      <c r="I21" s="16">
        <v>9</v>
      </c>
      <c r="J21" s="4">
        <v>26</v>
      </c>
      <c r="K21" s="4">
        <v>36.25</v>
      </c>
      <c r="L21" s="31">
        <f t="shared" si="0"/>
        <v>32.776209655172416</v>
      </c>
      <c r="M21" s="3">
        <v>16</v>
      </c>
      <c r="N21" s="4">
        <v>39</v>
      </c>
      <c r="O21" s="4">
        <v>48</v>
      </c>
      <c r="P21" s="4">
        <f t="shared" si="1"/>
        <v>87</v>
      </c>
      <c r="Q21" s="9">
        <v>8</v>
      </c>
      <c r="R21" s="4">
        <v>30</v>
      </c>
      <c r="S21" s="3">
        <v>12</v>
      </c>
      <c r="T21" s="4">
        <v>54</v>
      </c>
      <c r="U21" s="9">
        <v>9</v>
      </c>
      <c r="V21" s="20"/>
      <c r="W21" s="19">
        <f t="shared" si="2"/>
        <v>72</v>
      </c>
      <c r="X21" s="10">
        <f t="shared" si="3"/>
        <v>18</v>
      </c>
    </row>
    <row r="22" spans="1:24" ht="12.75">
      <c r="A22" s="14"/>
      <c r="B22" s="25"/>
      <c r="C22" s="25"/>
      <c r="D22" s="25"/>
      <c r="E22" s="25"/>
      <c r="F22" s="2"/>
      <c r="G22" s="2"/>
      <c r="H22" s="12"/>
      <c r="I22" s="12"/>
      <c r="J22" s="2"/>
      <c r="K22" s="2"/>
      <c r="L22" s="2"/>
      <c r="M22" s="2"/>
      <c r="N22" s="12"/>
      <c r="O22" s="12"/>
      <c r="P22" s="12"/>
      <c r="Q22" s="12"/>
      <c r="R22" s="12"/>
      <c r="S22" s="12"/>
      <c r="T22" s="2"/>
      <c r="U22" s="2"/>
      <c r="V22" s="2"/>
      <c r="W22" s="13"/>
      <c r="X22" s="13"/>
    </row>
    <row r="23" spans="1:24" ht="12.75">
      <c r="A23" s="14"/>
      <c r="B23" s="25"/>
      <c r="C23" s="25"/>
      <c r="D23" s="25"/>
      <c r="E23" s="25"/>
      <c r="F23" s="2"/>
      <c r="G23" s="2"/>
      <c r="H23" s="12"/>
      <c r="I23" s="12"/>
      <c r="J23" s="2"/>
      <c r="K23" s="2"/>
      <c r="L23" s="2"/>
      <c r="M23" s="2"/>
      <c r="N23" s="12"/>
      <c r="O23" s="12"/>
      <c r="P23" s="12"/>
      <c r="Q23" s="12"/>
      <c r="R23" s="12"/>
      <c r="S23" s="12"/>
      <c r="T23" s="2"/>
      <c r="U23" s="2"/>
      <c r="V23" s="2"/>
      <c r="W23" s="13"/>
      <c r="X23" s="13"/>
    </row>
    <row r="24" spans="1:24" ht="12.75">
      <c r="A24" s="14"/>
      <c r="B24" s="25"/>
      <c r="C24" s="25"/>
      <c r="D24" s="25"/>
      <c r="E24" s="25"/>
      <c r="F24" s="2"/>
      <c r="G24" s="2"/>
      <c r="H24" s="12"/>
      <c r="I24" s="12"/>
      <c r="J24" s="2"/>
      <c r="K24" s="2"/>
      <c r="L24" s="2"/>
      <c r="M24" s="2"/>
      <c r="N24" s="12"/>
      <c r="O24" s="12"/>
      <c r="P24" s="12"/>
      <c r="Q24" s="12"/>
      <c r="R24" s="12"/>
      <c r="S24" s="12"/>
      <c r="T24" s="2"/>
      <c r="U24" s="2"/>
      <c r="V24" s="2"/>
      <c r="W24" s="13"/>
      <c r="X24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21">
    <cfRule type="cellIs" priority="3" dxfId="2" operator="between" stopIfTrue="1">
      <formula>1</formula>
      <formula>500</formula>
    </cfRule>
  </conditionalFormatting>
  <conditionalFormatting sqref="P4:P21">
    <cfRule type="cellIs" priority="2" dxfId="3" operator="equal" stopIfTrue="1">
      <formula>0</formula>
    </cfRule>
  </conditionalFormatting>
  <conditionalFormatting sqref="L4:L21">
    <cfRule type="cellIs" priority="1" dxfId="2" operator="between" stopIfTrue="1">
      <formula>0.000001</formula>
      <formula>500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9">
    <tabColor theme="6" tint="-0.24997000396251678"/>
    <pageSetUpPr fitToPage="1"/>
  </sheetPr>
  <dimension ref="A1:X29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6.8515625" style="1" customWidth="1"/>
    <col min="2" max="2" width="9.140625" style="15" customWidth="1"/>
    <col min="3" max="3" width="10.57421875" style="15" bestFit="1" customWidth="1"/>
    <col min="4" max="4" width="14.57421875" style="15" bestFit="1" customWidth="1"/>
    <col min="5" max="5" width="13.8515625" style="15" bestFit="1" customWidth="1"/>
    <col min="6" max="6" width="4.421875" style="1" bestFit="1" customWidth="1"/>
    <col min="7" max="7" width="6.8515625" style="1" bestFit="1" customWidth="1"/>
    <col min="8" max="8" width="3.28125" style="1" bestFit="1" customWidth="1"/>
    <col min="9" max="9" width="6.8515625" style="1" bestFit="1" customWidth="1"/>
    <col min="10" max="10" width="6.28125" style="1" bestFit="1" customWidth="1"/>
    <col min="11" max="11" width="6.7109375" style="1" bestFit="1" customWidth="1"/>
    <col min="12" max="12" width="7.140625" style="1" bestFit="1" customWidth="1"/>
    <col min="13" max="13" width="6.8515625" style="1" bestFit="1" customWidth="1"/>
    <col min="14" max="15" width="4.421875" style="1" bestFit="1" customWidth="1"/>
    <col min="16" max="16" width="3.28125" style="1" bestFit="1" customWidth="1"/>
    <col min="17" max="17" width="6.8515625" style="1" bestFit="1" customWidth="1"/>
    <col min="18" max="18" width="3.28125" style="1" bestFit="1" customWidth="1"/>
    <col min="19" max="19" width="6.8515625" style="1" bestFit="1" customWidth="1"/>
    <col min="20" max="20" width="3.28125" style="1" bestFit="1" customWidth="1"/>
    <col min="21" max="21" width="6.8515625" style="1" bestFit="1" customWidth="1"/>
    <col min="22" max="22" width="2.421875" style="1" bestFit="1" customWidth="1"/>
    <col min="23" max="23" width="4.421875" style="1" bestFit="1" customWidth="1"/>
    <col min="24" max="24" width="6.8515625" style="1" bestFit="1" customWidth="1"/>
    <col min="25" max="16384" width="9.140625" style="1" customWidth="1"/>
  </cols>
  <sheetData>
    <row r="1" spans="1:24" s="7" customFormat="1" ht="18">
      <c r="A1" s="83" t="s">
        <v>225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7" t="s">
        <v>54</v>
      </c>
      <c r="G2" s="98"/>
      <c r="H2" s="95" t="s">
        <v>55</v>
      </c>
      <c r="I2" s="96"/>
      <c r="J2" s="97" t="s">
        <v>56</v>
      </c>
      <c r="K2" s="97"/>
      <c r="L2" s="97"/>
      <c r="M2" s="98"/>
      <c r="N2" s="95" t="s">
        <v>57</v>
      </c>
      <c r="O2" s="95"/>
      <c r="P2" s="95"/>
      <c r="Q2" s="96"/>
      <c r="R2" s="97" t="s">
        <v>246</v>
      </c>
      <c r="S2" s="98"/>
      <c r="T2" s="95" t="s">
        <v>59</v>
      </c>
      <c r="U2" s="96"/>
      <c r="V2" s="28" t="s">
        <v>64</v>
      </c>
      <c r="W2" s="89"/>
      <c r="X2" s="89"/>
    </row>
    <row r="3" spans="1:24" s="7" customFormat="1" ht="12.75">
      <c r="A3" s="11" t="s">
        <v>5</v>
      </c>
      <c r="B3" s="22" t="s">
        <v>0</v>
      </c>
      <c r="C3" s="22" t="s">
        <v>1</v>
      </c>
      <c r="D3" s="26" t="s">
        <v>2</v>
      </c>
      <c r="E3" s="26" t="s">
        <v>3</v>
      </c>
      <c r="F3" s="6" t="s">
        <v>4</v>
      </c>
      <c r="G3" s="6" t="s">
        <v>5</v>
      </c>
      <c r="H3" s="8" t="s">
        <v>4</v>
      </c>
      <c r="I3" s="8" t="s">
        <v>5</v>
      </c>
      <c r="J3" s="6" t="s">
        <v>63</v>
      </c>
      <c r="K3" s="6" t="s">
        <v>60</v>
      </c>
      <c r="L3" s="6" t="s">
        <v>4</v>
      </c>
      <c r="M3" s="6" t="s">
        <v>5</v>
      </c>
      <c r="N3" s="8" t="s">
        <v>61</v>
      </c>
      <c r="O3" s="8" t="s">
        <v>62</v>
      </c>
      <c r="P3" s="8" t="s">
        <v>4</v>
      </c>
      <c r="Q3" s="8" t="s">
        <v>5</v>
      </c>
      <c r="R3" s="6" t="s">
        <v>4</v>
      </c>
      <c r="S3" s="6" t="s">
        <v>5</v>
      </c>
      <c r="T3" s="8" t="s">
        <v>4</v>
      </c>
      <c r="U3" s="8" t="s">
        <v>5</v>
      </c>
      <c r="V3" s="32" t="s">
        <v>4</v>
      </c>
      <c r="W3" s="21" t="s">
        <v>4</v>
      </c>
      <c r="X3" s="11" t="s">
        <v>5</v>
      </c>
    </row>
    <row r="4" spans="1:24" ht="12.75">
      <c r="A4" s="10">
        <v>1</v>
      </c>
      <c r="B4" s="23" t="s">
        <v>52</v>
      </c>
      <c r="C4" s="30" t="s">
        <v>150</v>
      </c>
      <c r="D4" s="27" t="s">
        <v>51</v>
      </c>
      <c r="E4" s="27" t="s">
        <v>50</v>
      </c>
      <c r="F4" s="5">
        <v>61</v>
      </c>
      <c r="G4" s="17">
        <v>17</v>
      </c>
      <c r="H4" s="4">
        <v>37</v>
      </c>
      <c r="I4" s="16">
        <v>12</v>
      </c>
      <c r="J4" s="4">
        <v>28</v>
      </c>
      <c r="K4" s="4">
        <v>27.46</v>
      </c>
      <c r="L4" s="31">
        <f aca="true" t="shared" si="0" ref="L4:L26">(J4*J4*J4*J4*J4)/K4/10000</f>
        <v>62.67431900946832</v>
      </c>
      <c r="M4" s="3">
        <v>8</v>
      </c>
      <c r="N4" s="4">
        <v>39</v>
      </c>
      <c r="O4" s="4">
        <v>47</v>
      </c>
      <c r="P4" s="4">
        <f aca="true" t="shared" si="1" ref="P4:P26">N4+O4</f>
        <v>86</v>
      </c>
      <c r="Q4" s="9">
        <v>13</v>
      </c>
      <c r="R4" s="4">
        <v>75</v>
      </c>
      <c r="S4" s="3">
        <v>6</v>
      </c>
      <c r="T4" s="4">
        <v>75</v>
      </c>
      <c r="U4" s="9">
        <v>1</v>
      </c>
      <c r="V4" s="20"/>
      <c r="W4" s="19">
        <f aca="true" t="shared" si="2" ref="W4:W26">IF((SUM(U4,S4,Q4,M4,I4,G4))=0,"NULA",SUM(U4,S4,Q4,M4,I4,G4))</f>
        <v>57</v>
      </c>
      <c r="X4" s="10">
        <f aca="true" t="shared" si="3" ref="X4:X26">A4</f>
        <v>1</v>
      </c>
    </row>
    <row r="5" spans="1:24" ht="12.75">
      <c r="A5" s="10">
        <v>2</v>
      </c>
      <c r="B5" s="23" t="s">
        <v>26</v>
      </c>
      <c r="C5" s="30" t="s">
        <v>27</v>
      </c>
      <c r="D5" s="27" t="s">
        <v>28</v>
      </c>
      <c r="E5" s="27" t="s">
        <v>44</v>
      </c>
      <c r="F5" s="5">
        <v>95</v>
      </c>
      <c r="G5" s="17">
        <v>4</v>
      </c>
      <c r="H5" s="4">
        <v>39</v>
      </c>
      <c r="I5" s="16">
        <v>4</v>
      </c>
      <c r="J5" s="4">
        <v>30</v>
      </c>
      <c r="K5" s="4">
        <v>24</v>
      </c>
      <c r="L5" s="31">
        <f t="shared" si="0"/>
        <v>101.25</v>
      </c>
      <c r="M5" s="3">
        <v>2</v>
      </c>
      <c r="N5" s="4">
        <v>44</v>
      </c>
      <c r="O5" s="4">
        <v>49</v>
      </c>
      <c r="P5" s="4">
        <f t="shared" si="1"/>
        <v>93</v>
      </c>
      <c r="Q5" s="9">
        <v>6</v>
      </c>
      <c r="R5" s="4">
        <v>75</v>
      </c>
      <c r="S5" s="3">
        <v>6</v>
      </c>
      <c r="T5" s="4">
        <v>75</v>
      </c>
      <c r="U5" s="9">
        <v>1</v>
      </c>
      <c r="V5" s="20">
        <v>1</v>
      </c>
      <c r="W5" s="19">
        <f t="shared" si="2"/>
        <v>23</v>
      </c>
      <c r="X5" s="10">
        <f t="shared" si="3"/>
        <v>2</v>
      </c>
    </row>
    <row r="6" spans="1:24" ht="12.75">
      <c r="A6" s="10">
        <v>3</v>
      </c>
      <c r="B6" s="23" t="s">
        <v>42</v>
      </c>
      <c r="C6" s="30" t="s">
        <v>43</v>
      </c>
      <c r="D6" s="27" t="s">
        <v>45</v>
      </c>
      <c r="E6" s="27" t="s">
        <v>44</v>
      </c>
      <c r="F6" s="5">
        <v>90</v>
      </c>
      <c r="G6" s="17">
        <v>8</v>
      </c>
      <c r="H6" s="4">
        <v>38</v>
      </c>
      <c r="I6" s="16">
        <v>5</v>
      </c>
      <c r="J6" s="4">
        <v>29</v>
      </c>
      <c r="K6" s="4">
        <v>25</v>
      </c>
      <c r="L6" s="31">
        <f t="shared" si="0"/>
        <v>82.044596</v>
      </c>
      <c r="M6" s="3">
        <v>5</v>
      </c>
      <c r="N6" s="4">
        <v>48</v>
      </c>
      <c r="O6" s="4">
        <v>49</v>
      </c>
      <c r="P6" s="4">
        <f t="shared" si="1"/>
        <v>97</v>
      </c>
      <c r="Q6" s="9">
        <v>2</v>
      </c>
      <c r="R6" s="4">
        <v>80</v>
      </c>
      <c r="S6" s="3">
        <v>1</v>
      </c>
      <c r="T6" s="4">
        <v>70</v>
      </c>
      <c r="U6" s="9">
        <v>3</v>
      </c>
      <c r="V6" s="20"/>
      <c r="W6" s="19">
        <f t="shared" si="2"/>
        <v>24</v>
      </c>
      <c r="X6" s="10">
        <f t="shared" si="3"/>
        <v>3</v>
      </c>
    </row>
    <row r="7" spans="1:24" ht="12.75">
      <c r="A7" s="10">
        <v>4</v>
      </c>
      <c r="B7" s="23" t="s">
        <v>18</v>
      </c>
      <c r="C7" s="30" t="s">
        <v>150</v>
      </c>
      <c r="D7" s="27" t="s">
        <v>39</v>
      </c>
      <c r="E7" s="27" t="s">
        <v>50</v>
      </c>
      <c r="F7" s="5">
        <v>95</v>
      </c>
      <c r="G7" s="17">
        <v>4</v>
      </c>
      <c r="H7" s="4">
        <v>26</v>
      </c>
      <c r="I7" s="16">
        <v>21</v>
      </c>
      <c r="J7" s="4">
        <v>30</v>
      </c>
      <c r="K7" s="4">
        <v>22.62</v>
      </c>
      <c r="L7" s="31">
        <f t="shared" si="0"/>
        <v>107.42705570291777</v>
      </c>
      <c r="M7" s="3">
        <v>1</v>
      </c>
      <c r="N7" s="4">
        <v>43</v>
      </c>
      <c r="O7" s="4">
        <v>48</v>
      </c>
      <c r="P7" s="4">
        <f t="shared" si="1"/>
        <v>91</v>
      </c>
      <c r="Q7" s="9">
        <v>8</v>
      </c>
      <c r="R7" s="4">
        <v>70</v>
      </c>
      <c r="S7" s="3">
        <v>12</v>
      </c>
      <c r="T7" s="4">
        <v>70</v>
      </c>
      <c r="U7" s="9">
        <v>3</v>
      </c>
      <c r="V7" s="20"/>
      <c r="W7" s="19">
        <f t="shared" si="2"/>
        <v>49</v>
      </c>
      <c r="X7" s="10">
        <f t="shared" si="3"/>
        <v>4</v>
      </c>
    </row>
    <row r="8" spans="1:24" ht="12.75">
      <c r="A8" s="10">
        <v>5</v>
      </c>
      <c r="B8" s="24" t="s">
        <v>243</v>
      </c>
      <c r="C8" s="30" t="s">
        <v>244</v>
      </c>
      <c r="D8" s="29" t="s">
        <v>93</v>
      </c>
      <c r="E8" s="29" t="s">
        <v>129</v>
      </c>
      <c r="F8" s="5">
        <v>80</v>
      </c>
      <c r="G8" s="17">
        <v>14</v>
      </c>
      <c r="H8" s="4">
        <v>38</v>
      </c>
      <c r="I8" s="16">
        <v>5</v>
      </c>
      <c r="J8" s="4">
        <v>22</v>
      </c>
      <c r="K8" s="4">
        <v>29.53</v>
      </c>
      <c r="L8" s="31">
        <f t="shared" si="0"/>
        <v>17.45219099221131</v>
      </c>
      <c r="M8" s="3">
        <v>20</v>
      </c>
      <c r="N8" s="4">
        <v>41</v>
      </c>
      <c r="O8" s="4">
        <v>49</v>
      </c>
      <c r="P8" s="4">
        <f t="shared" si="1"/>
        <v>90</v>
      </c>
      <c r="Q8" s="9">
        <v>9</v>
      </c>
      <c r="R8" s="4">
        <v>59</v>
      </c>
      <c r="S8" s="3">
        <v>17</v>
      </c>
      <c r="T8" s="4">
        <v>70</v>
      </c>
      <c r="U8" s="9">
        <v>3</v>
      </c>
      <c r="V8" s="20"/>
      <c r="W8" s="19">
        <f t="shared" si="2"/>
        <v>68</v>
      </c>
      <c r="X8" s="10">
        <f t="shared" si="3"/>
        <v>5</v>
      </c>
    </row>
    <row r="9" spans="1:24" ht="12.75">
      <c r="A9" s="10">
        <v>6</v>
      </c>
      <c r="B9" s="23" t="s">
        <v>168</v>
      </c>
      <c r="C9" s="24" t="s">
        <v>196</v>
      </c>
      <c r="D9" s="27" t="s">
        <v>93</v>
      </c>
      <c r="E9" s="27" t="s">
        <v>171</v>
      </c>
      <c r="F9" s="5">
        <v>90</v>
      </c>
      <c r="G9" s="17">
        <v>8</v>
      </c>
      <c r="H9" s="4">
        <v>36</v>
      </c>
      <c r="I9" s="16">
        <v>15</v>
      </c>
      <c r="J9" s="4">
        <v>25</v>
      </c>
      <c r="K9" s="4">
        <v>28.56</v>
      </c>
      <c r="L9" s="31">
        <f t="shared" si="0"/>
        <v>34.193364845938376</v>
      </c>
      <c r="M9" s="3">
        <v>17</v>
      </c>
      <c r="N9" s="4">
        <v>32</v>
      </c>
      <c r="O9" s="4">
        <v>47</v>
      </c>
      <c r="P9" s="4">
        <f t="shared" si="1"/>
        <v>79</v>
      </c>
      <c r="Q9" s="9">
        <v>18</v>
      </c>
      <c r="R9" s="4">
        <v>70</v>
      </c>
      <c r="S9" s="3">
        <v>12</v>
      </c>
      <c r="T9" s="4">
        <v>64</v>
      </c>
      <c r="U9" s="9">
        <v>6</v>
      </c>
      <c r="V9" s="20"/>
      <c r="W9" s="19">
        <f t="shared" si="2"/>
        <v>76</v>
      </c>
      <c r="X9" s="10">
        <f t="shared" si="3"/>
        <v>6</v>
      </c>
    </row>
    <row r="10" spans="1:24" ht="12.75">
      <c r="A10" s="10">
        <v>7</v>
      </c>
      <c r="B10" s="23" t="s">
        <v>6</v>
      </c>
      <c r="C10" s="30" t="s">
        <v>13</v>
      </c>
      <c r="D10" s="27" t="s">
        <v>14</v>
      </c>
      <c r="E10" s="27" t="s">
        <v>44</v>
      </c>
      <c r="F10" s="5">
        <v>100</v>
      </c>
      <c r="G10" s="17">
        <v>1</v>
      </c>
      <c r="H10" s="4">
        <v>40</v>
      </c>
      <c r="I10" s="16">
        <v>1</v>
      </c>
      <c r="J10" s="4">
        <v>29</v>
      </c>
      <c r="K10" s="4">
        <v>23.18</v>
      </c>
      <c r="L10" s="31">
        <f t="shared" si="0"/>
        <v>88.4864063848145</v>
      </c>
      <c r="M10" s="3">
        <v>4</v>
      </c>
      <c r="N10" s="4">
        <v>45</v>
      </c>
      <c r="O10" s="4">
        <v>50</v>
      </c>
      <c r="P10" s="4">
        <f t="shared" si="1"/>
        <v>95</v>
      </c>
      <c r="Q10" s="9">
        <v>3</v>
      </c>
      <c r="R10" s="4">
        <v>80</v>
      </c>
      <c r="S10" s="3">
        <v>1</v>
      </c>
      <c r="T10" s="4">
        <v>64</v>
      </c>
      <c r="U10" s="9">
        <v>6</v>
      </c>
      <c r="V10" s="20"/>
      <c r="W10" s="19">
        <f t="shared" si="2"/>
        <v>16</v>
      </c>
      <c r="X10" s="10">
        <f t="shared" si="3"/>
        <v>7</v>
      </c>
    </row>
    <row r="11" spans="1:24" ht="12.75">
      <c r="A11" s="10">
        <v>8</v>
      </c>
      <c r="B11" s="23" t="s">
        <v>11</v>
      </c>
      <c r="C11" s="30" t="s">
        <v>12</v>
      </c>
      <c r="D11" s="27" t="s">
        <v>15</v>
      </c>
      <c r="E11" s="27" t="s">
        <v>16</v>
      </c>
      <c r="F11" s="5">
        <v>99</v>
      </c>
      <c r="G11" s="17">
        <v>3</v>
      </c>
      <c r="H11" s="4">
        <v>37</v>
      </c>
      <c r="I11" s="16">
        <v>12</v>
      </c>
      <c r="J11" s="4">
        <v>26</v>
      </c>
      <c r="K11" s="4">
        <v>26.41</v>
      </c>
      <c r="L11" s="31">
        <f t="shared" si="0"/>
        <v>44.98817114729269</v>
      </c>
      <c r="M11" s="3">
        <v>14</v>
      </c>
      <c r="N11" s="4">
        <v>41</v>
      </c>
      <c r="O11" s="4">
        <v>49</v>
      </c>
      <c r="P11" s="4">
        <f t="shared" si="1"/>
        <v>90</v>
      </c>
      <c r="Q11" s="9">
        <v>9</v>
      </c>
      <c r="R11" s="4">
        <v>80</v>
      </c>
      <c r="S11" s="3">
        <v>1</v>
      </c>
      <c r="T11" s="4">
        <v>64</v>
      </c>
      <c r="U11" s="9">
        <v>6</v>
      </c>
      <c r="V11" s="20"/>
      <c r="W11" s="19">
        <f t="shared" si="2"/>
        <v>45</v>
      </c>
      <c r="X11" s="10">
        <f t="shared" si="3"/>
        <v>8</v>
      </c>
    </row>
    <row r="12" spans="1:24" ht="12.75">
      <c r="A12" s="10">
        <v>9</v>
      </c>
      <c r="B12" s="23" t="s">
        <v>21</v>
      </c>
      <c r="C12" s="24" t="s">
        <v>29</v>
      </c>
      <c r="D12" s="27" t="s">
        <v>30</v>
      </c>
      <c r="E12" s="27" t="s">
        <v>36</v>
      </c>
      <c r="F12" s="5">
        <v>73</v>
      </c>
      <c r="G12" s="17">
        <v>15</v>
      </c>
      <c r="H12" s="4">
        <v>38</v>
      </c>
      <c r="I12" s="16">
        <v>5</v>
      </c>
      <c r="J12" s="4">
        <v>25</v>
      </c>
      <c r="K12" s="4">
        <v>27.47</v>
      </c>
      <c r="L12" s="31">
        <f t="shared" si="0"/>
        <v>35.55014561339644</v>
      </c>
      <c r="M12" s="3">
        <v>15</v>
      </c>
      <c r="N12" s="4">
        <v>42</v>
      </c>
      <c r="O12" s="4">
        <v>48</v>
      </c>
      <c r="P12" s="4">
        <f t="shared" si="1"/>
        <v>90</v>
      </c>
      <c r="Q12" s="9">
        <v>9</v>
      </c>
      <c r="R12" s="4">
        <v>75</v>
      </c>
      <c r="S12" s="3">
        <v>6</v>
      </c>
      <c r="T12" s="4">
        <v>64</v>
      </c>
      <c r="U12" s="9">
        <v>6</v>
      </c>
      <c r="V12" s="20"/>
      <c r="W12" s="19">
        <f t="shared" si="2"/>
        <v>56</v>
      </c>
      <c r="X12" s="10">
        <f t="shared" si="3"/>
        <v>9</v>
      </c>
    </row>
    <row r="13" spans="1:24" ht="12.75">
      <c r="A13" s="10">
        <v>10</v>
      </c>
      <c r="B13" s="23" t="s">
        <v>91</v>
      </c>
      <c r="C13" s="30" t="s">
        <v>157</v>
      </c>
      <c r="D13" s="27" t="s">
        <v>117</v>
      </c>
      <c r="E13" s="27">
        <v>456</v>
      </c>
      <c r="F13" s="5">
        <v>56</v>
      </c>
      <c r="G13" s="17">
        <v>19</v>
      </c>
      <c r="H13" s="4">
        <v>38</v>
      </c>
      <c r="I13" s="16">
        <v>5</v>
      </c>
      <c r="J13" s="4">
        <v>30</v>
      </c>
      <c r="K13" s="4">
        <v>33.75</v>
      </c>
      <c r="L13" s="31">
        <f t="shared" si="0"/>
        <v>72</v>
      </c>
      <c r="M13" s="3">
        <v>7</v>
      </c>
      <c r="N13" s="4">
        <v>21</v>
      </c>
      <c r="O13" s="4">
        <v>43</v>
      </c>
      <c r="P13" s="4">
        <f t="shared" si="1"/>
        <v>64</v>
      </c>
      <c r="Q13" s="9">
        <v>22</v>
      </c>
      <c r="R13" s="4">
        <v>51</v>
      </c>
      <c r="S13" s="3">
        <v>21</v>
      </c>
      <c r="T13" s="4">
        <v>62</v>
      </c>
      <c r="U13" s="9">
        <v>10</v>
      </c>
      <c r="V13" s="20"/>
      <c r="W13" s="19">
        <f t="shared" si="2"/>
        <v>84</v>
      </c>
      <c r="X13" s="10">
        <f t="shared" si="3"/>
        <v>10</v>
      </c>
    </row>
    <row r="14" spans="1:24" ht="12.75">
      <c r="A14" s="10">
        <v>11</v>
      </c>
      <c r="B14" s="23" t="s">
        <v>9</v>
      </c>
      <c r="C14" s="30" t="s">
        <v>10</v>
      </c>
      <c r="D14" s="27" t="s">
        <v>28</v>
      </c>
      <c r="E14" s="27" t="s">
        <v>16</v>
      </c>
      <c r="F14" s="5">
        <v>94</v>
      </c>
      <c r="G14" s="17">
        <v>6</v>
      </c>
      <c r="H14" s="4">
        <v>40</v>
      </c>
      <c r="I14" s="16">
        <v>1</v>
      </c>
      <c r="J14" s="4">
        <v>29</v>
      </c>
      <c r="K14" s="4">
        <v>21.56</v>
      </c>
      <c r="L14" s="31">
        <f t="shared" si="0"/>
        <v>95.13519944341374</v>
      </c>
      <c r="M14" s="3">
        <v>3</v>
      </c>
      <c r="N14" s="4">
        <v>49</v>
      </c>
      <c r="O14" s="4">
        <v>49</v>
      </c>
      <c r="P14" s="4">
        <f t="shared" si="1"/>
        <v>98</v>
      </c>
      <c r="Q14" s="9">
        <v>1</v>
      </c>
      <c r="R14" s="4">
        <v>80</v>
      </c>
      <c r="S14" s="3">
        <v>1</v>
      </c>
      <c r="T14" s="4">
        <v>58</v>
      </c>
      <c r="U14" s="9">
        <v>11</v>
      </c>
      <c r="V14" s="20"/>
      <c r="W14" s="19">
        <f t="shared" si="2"/>
        <v>23</v>
      </c>
      <c r="X14" s="10">
        <f t="shared" si="3"/>
        <v>11</v>
      </c>
    </row>
    <row r="15" spans="1:24" ht="12.75">
      <c r="A15" s="10">
        <v>12</v>
      </c>
      <c r="B15" s="24" t="s">
        <v>18</v>
      </c>
      <c r="C15" s="30" t="s">
        <v>49</v>
      </c>
      <c r="D15" s="29" t="s">
        <v>47</v>
      </c>
      <c r="E15" s="29" t="s">
        <v>48</v>
      </c>
      <c r="F15" s="5">
        <v>90</v>
      </c>
      <c r="G15" s="17">
        <v>8</v>
      </c>
      <c r="H15" s="4">
        <v>36</v>
      </c>
      <c r="I15" s="16">
        <v>15</v>
      </c>
      <c r="J15" s="4">
        <v>17</v>
      </c>
      <c r="K15" s="4">
        <v>28.25</v>
      </c>
      <c r="L15" s="31">
        <f t="shared" si="0"/>
        <v>5.026042477876106</v>
      </c>
      <c r="M15" s="3">
        <v>22</v>
      </c>
      <c r="N15" s="4">
        <v>34</v>
      </c>
      <c r="O15" s="4">
        <v>48</v>
      </c>
      <c r="P15" s="4">
        <f t="shared" si="1"/>
        <v>82</v>
      </c>
      <c r="Q15" s="9">
        <v>14</v>
      </c>
      <c r="R15" s="4">
        <v>54</v>
      </c>
      <c r="S15" s="3">
        <v>19</v>
      </c>
      <c r="T15" s="4">
        <v>54</v>
      </c>
      <c r="U15" s="9">
        <v>12</v>
      </c>
      <c r="V15" s="20"/>
      <c r="W15" s="19">
        <f t="shared" si="2"/>
        <v>90</v>
      </c>
      <c r="X15" s="10">
        <f t="shared" si="3"/>
        <v>12</v>
      </c>
    </row>
    <row r="16" spans="1:24" ht="12.75">
      <c r="A16" s="10">
        <v>13</v>
      </c>
      <c r="B16" s="23" t="s">
        <v>40</v>
      </c>
      <c r="C16" s="30" t="s">
        <v>152</v>
      </c>
      <c r="D16" s="29" t="s">
        <v>41</v>
      </c>
      <c r="E16" s="29" t="s">
        <v>17</v>
      </c>
      <c r="F16" s="5">
        <v>59</v>
      </c>
      <c r="G16" s="17">
        <v>18</v>
      </c>
      <c r="H16" s="4">
        <v>40</v>
      </c>
      <c r="I16" s="16">
        <v>1</v>
      </c>
      <c r="J16" s="4">
        <v>26</v>
      </c>
      <c r="K16" s="4">
        <v>20.22</v>
      </c>
      <c r="L16" s="31">
        <f t="shared" si="0"/>
        <v>58.76051434223541</v>
      </c>
      <c r="M16" s="3">
        <v>9</v>
      </c>
      <c r="N16" s="4">
        <v>29</v>
      </c>
      <c r="O16" s="4">
        <v>47</v>
      </c>
      <c r="P16" s="4">
        <f t="shared" si="1"/>
        <v>76</v>
      </c>
      <c r="Q16" s="9">
        <v>21</v>
      </c>
      <c r="R16" s="4">
        <v>72</v>
      </c>
      <c r="S16" s="3">
        <v>11</v>
      </c>
      <c r="T16" s="4">
        <v>50</v>
      </c>
      <c r="U16" s="9">
        <v>13</v>
      </c>
      <c r="V16" s="20"/>
      <c r="W16" s="19">
        <f t="shared" si="2"/>
        <v>73</v>
      </c>
      <c r="X16" s="10">
        <f t="shared" si="3"/>
        <v>13</v>
      </c>
    </row>
    <row r="17" spans="1:24" ht="12.75">
      <c r="A17" s="10">
        <v>14</v>
      </c>
      <c r="B17" s="23" t="s">
        <v>168</v>
      </c>
      <c r="C17" s="24" t="s">
        <v>199</v>
      </c>
      <c r="D17" s="27" t="s">
        <v>169</v>
      </c>
      <c r="E17" s="27" t="s">
        <v>214</v>
      </c>
      <c r="F17" s="5">
        <v>89</v>
      </c>
      <c r="G17" s="17">
        <v>11</v>
      </c>
      <c r="H17" s="4">
        <v>38</v>
      </c>
      <c r="I17" s="16">
        <v>5</v>
      </c>
      <c r="J17" s="4">
        <v>27</v>
      </c>
      <c r="K17" s="4">
        <v>40.53</v>
      </c>
      <c r="L17" s="31">
        <f t="shared" si="0"/>
        <v>35.403175425610655</v>
      </c>
      <c r="M17" s="3">
        <v>16</v>
      </c>
      <c r="N17" s="4">
        <v>44</v>
      </c>
      <c r="O17" s="4">
        <v>50</v>
      </c>
      <c r="P17" s="4">
        <f t="shared" si="1"/>
        <v>94</v>
      </c>
      <c r="Q17" s="9">
        <v>4</v>
      </c>
      <c r="R17" s="4">
        <v>74</v>
      </c>
      <c r="S17" s="3">
        <v>10</v>
      </c>
      <c r="T17" s="4">
        <v>49</v>
      </c>
      <c r="U17" s="9">
        <v>14</v>
      </c>
      <c r="V17" s="20"/>
      <c r="W17" s="19">
        <f t="shared" si="2"/>
        <v>60</v>
      </c>
      <c r="X17" s="10">
        <v>14</v>
      </c>
    </row>
    <row r="18" spans="1:24" ht="12.75">
      <c r="A18" s="10">
        <v>15</v>
      </c>
      <c r="B18" s="23" t="s">
        <v>7</v>
      </c>
      <c r="C18" s="30" t="s">
        <v>8</v>
      </c>
      <c r="D18" s="27" t="s">
        <v>30</v>
      </c>
      <c r="E18" s="27" t="s">
        <v>66</v>
      </c>
      <c r="F18" s="5">
        <v>100</v>
      </c>
      <c r="G18" s="17">
        <v>1</v>
      </c>
      <c r="H18" s="4">
        <v>37</v>
      </c>
      <c r="I18" s="16">
        <v>12</v>
      </c>
      <c r="J18" s="4">
        <v>28</v>
      </c>
      <c r="K18" s="4">
        <v>29.57</v>
      </c>
      <c r="L18" s="31">
        <f t="shared" si="0"/>
        <v>58.20212377409537</v>
      </c>
      <c r="M18" s="3">
        <v>10</v>
      </c>
      <c r="N18" s="4">
        <v>37</v>
      </c>
      <c r="O18" s="4">
        <v>44</v>
      </c>
      <c r="P18" s="4">
        <f t="shared" si="1"/>
        <v>81</v>
      </c>
      <c r="Q18" s="9">
        <v>16</v>
      </c>
      <c r="R18" s="4">
        <v>75</v>
      </c>
      <c r="S18" s="3">
        <v>6</v>
      </c>
      <c r="T18" s="4">
        <v>45</v>
      </c>
      <c r="U18" s="9">
        <v>15</v>
      </c>
      <c r="V18" s="20">
        <v>1</v>
      </c>
      <c r="W18" s="19">
        <f t="shared" si="2"/>
        <v>60</v>
      </c>
      <c r="X18" s="10">
        <f t="shared" si="3"/>
        <v>15</v>
      </c>
    </row>
    <row r="19" spans="1:24" ht="12.75">
      <c r="A19" s="10">
        <v>16</v>
      </c>
      <c r="B19" s="23" t="s">
        <v>18</v>
      </c>
      <c r="C19" s="30" t="s">
        <v>19</v>
      </c>
      <c r="D19" s="27" t="s">
        <v>20</v>
      </c>
      <c r="E19" s="27" t="s">
        <v>44</v>
      </c>
      <c r="F19" s="5">
        <v>72</v>
      </c>
      <c r="G19" s="17">
        <v>16</v>
      </c>
      <c r="H19" s="4">
        <v>38</v>
      </c>
      <c r="I19" s="16">
        <v>5</v>
      </c>
      <c r="J19" s="4">
        <v>29</v>
      </c>
      <c r="K19" s="4">
        <v>36.28</v>
      </c>
      <c r="L19" s="31">
        <f t="shared" si="0"/>
        <v>56.535691841234836</v>
      </c>
      <c r="M19" s="3">
        <v>12</v>
      </c>
      <c r="N19" s="4">
        <v>45</v>
      </c>
      <c r="O19" s="4">
        <v>49</v>
      </c>
      <c r="P19" s="4">
        <f t="shared" si="1"/>
        <v>94</v>
      </c>
      <c r="Q19" s="9">
        <v>4</v>
      </c>
      <c r="R19" s="4">
        <v>70</v>
      </c>
      <c r="S19" s="3">
        <v>12</v>
      </c>
      <c r="T19" s="4">
        <v>42</v>
      </c>
      <c r="U19" s="9">
        <v>16</v>
      </c>
      <c r="V19" s="20"/>
      <c r="W19" s="19">
        <f t="shared" si="2"/>
        <v>65</v>
      </c>
      <c r="X19" s="10">
        <f t="shared" si="3"/>
        <v>16</v>
      </c>
    </row>
    <row r="20" spans="1:24" ht="12.75">
      <c r="A20" s="10">
        <v>17</v>
      </c>
      <c r="B20" s="23" t="s">
        <v>18</v>
      </c>
      <c r="C20" s="30" t="s">
        <v>156</v>
      </c>
      <c r="D20" s="27" t="s">
        <v>45</v>
      </c>
      <c r="E20" s="27" t="s">
        <v>16</v>
      </c>
      <c r="F20" s="5">
        <v>88</v>
      </c>
      <c r="G20" s="17">
        <v>12</v>
      </c>
      <c r="H20" s="4">
        <v>35</v>
      </c>
      <c r="I20" s="16">
        <v>17</v>
      </c>
      <c r="J20" s="4">
        <v>30</v>
      </c>
      <c r="K20" s="4">
        <v>31.72</v>
      </c>
      <c r="L20" s="31">
        <f t="shared" si="0"/>
        <v>76.6078184110971</v>
      </c>
      <c r="M20" s="3">
        <v>6</v>
      </c>
      <c r="N20" s="4">
        <v>43</v>
      </c>
      <c r="O20" s="4">
        <v>35</v>
      </c>
      <c r="P20" s="4">
        <f t="shared" si="1"/>
        <v>78</v>
      </c>
      <c r="Q20" s="9">
        <v>19</v>
      </c>
      <c r="R20" s="4">
        <v>50</v>
      </c>
      <c r="S20" s="3">
        <v>22</v>
      </c>
      <c r="T20" s="4">
        <v>40</v>
      </c>
      <c r="U20" s="9">
        <v>17</v>
      </c>
      <c r="V20" s="20"/>
      <c r="W20" s="19">
        <f t="shared" si="2"/>
        <v>93</v>
      </c>
      <c r="X20" s="10">
        <f t="shared" si="3"/>
        <v>17</v>
      </c>
    </row>
    <row r="21" spans="1:24" ht="12.75">
      <c r="A21" s="10">
        <v>18</v>
      </c>
      <c r="B21" s="23" t="s">
        <v>31</v>
      </c>
      <c r="C21" s="30" t="s">
        <v>154</v>
      </c>
      <c r="D21" s="27" t="s">
        <v>32</v>
      </c>
      <c r="E21" s="27" t="s">
        <v>16</v>
      </c>
      <c r="F21" s="5">
        <v>85</v>
      </c>
      <c r="G21" s="17">
        <v>13</v>
      </c>
      <c r="H21" s="4">
        <v>38</v>
      </c>
      <c r="I21" s="16">
        <v>5</v>
      </c>
      <c r="J21" s="4">
        <v>22</v>
      </c>
      <c r="K21" s="4">
        <v>31.88</v>
      </c>
      <c r="L21" s="31">
        <f t="shared" si="0"/>
        <v>16.165721455457966</v>
      </c>
      <c r="M21" s="3">
        <v>21</v>
      </c>
      <c r="N21" s="4">
        <v>34</v>
      </c>
      <c r="O21" s="4">
        <v>46</v>
      </c>
      <c r="P21" s="4">
        <f t="shared" si="1"/>
        <v>80</v>
      </c>
      <c r="Q21" s="9">
        <v>17</v>
      </c>
      <c r="R21" s="4">
        <v>70</v>
      </c>
      <c r="S21" s="3">
        <v>12</v>
      </c>
      <c r="T21" s="4">
        <v>28</v>
      </c>
      <c r="U21" s="9">
        <v>18</v>
      </c>
      <c r="V21" s="20"/>
      <c r="W21" s="19">
        <f t="shared" si="2"/>
        <v>86</v>
      </c>
      <c r="X21" s="10">
        <v>17</v>
      </c>
    </row>
    <row r="22" spans="1:24" ht="12.75">
      <c r="A22" s="10">
        <v>19</v>
      </c>
      <c r="B22" s="24" t="s">
        <v>127</v>
      </c>
      <c r="C22" s="24" t="s">
        <v>19</v>
      </c>
      <c r="D22" s="29" t="s">
        <v>128</v>
      </c>
      <c r="E22" s="29" t="s">
        <v>16</v>
      </c>
      <c r="F22" s="5">
        <v>46</v>
      </c>
      <c r="G22" s="17">
        <v>22</v>
      </c>
      <c r="H22" s="4">
        <v>26</v>
      </c>
      <c r="I22" s="16">
        <v>21</v>
      </c>
      <c r="J22" s="4">
        <v>19</v>
      </c>
      <c r="K22" s="4">
        <v>78.41</v>
      </c>
      <c r="L22" s="31">
        <f t="shared" si="0"/>
        <v>3.1578867491391405</v>
      </c>
      <c r="M22" s="3">
        <v>23</v>
      </c>
      <c r="N22" s="4">
        <v>26</v>
      </c>
      <c r="O22" s="4">
        <v>29</v>
      </c>
      <c r="P22" s="4">
        <f t="shared" si="1"/>
        <v>55</v>
      </c>
      <c r="Q22" s="9">
        <v>23</v>
      </c>
      <c r="R22" s="4">
        <v>59</v>
      </c>
      <c r="S22" s="3">
        <v>17</v>
      </c>
      <c r="T22" s="4">
        <v>24</v>
      </c>
      <c r="U22" s="9">
        <v>19</v>
      </c>
      <c r="V22" s="20"/>
      <c r="W22" s="19">
        <f t="shared" si="2"/>
        <v>125</v>
      </c>
      <c r="X22" s="10">
        <f t="shared" si="3"/>
        <v>19</v>
      </c>
    </row>
    <row r="23" spans="1:24" ht="12.75">
      <c r="A23" s="10">
        <v>20</v>
      </c>
      <c r="B23" s="24" t="s">
        <v>245</v>
      </c>
      <c r="C23" s="30" t="s">
        <v>247</v>
      </c>
      <c r="D23" s="29" t="s">
        <v>248</v>
      </c>
      <c r="E23" s="29">
        <v>456</v>
      </c>
      <c r="F23" s="5">
        <v>23</v>
      </c>
      <c r="G23" s="17">
        <v>23</v>
      </c>
      <c r="H23" s="4">
        <v>23</v>
      </c>
      <c r="I23" s="16">
        <v>23</v>
      </c>
      <c r="J23" s="4">
        <v>24</v>
      </c>
      <c r="K23" s="4">
        <v>27.82</v>
      </c>
      <c r="L23" s="31">
        <f t="shared" si="0"/>
        <v>28.6219410496046</v>
      </c>
      <c r="M23" s="3">
        <v>18</v>
      </c>
      <c r="N23" s="4">
        <v>39</v>
      </c>
      <c r="O23" s="4">
        <v>38</v>
      </c>
      <c r="P23" s="4">
        <f t="shared" si="1"/>
        <v>77</v>
      </c>
      <c r="Q23" s="9">
        <v>20</v>
      </c>
      <c r="R23" s="4">
        <v>40</v>
      </c>
      <c r="S23" s="3">
        <v>23</v>
      </c>
      <c r="T23" s="4">
        <v>22</v>
      </c>
      <c r="U23" s="9">
        <v>20</v>
      </c>
      <c r="V23" s="20"/>
      <c r="W23" s="19">
        <f t="shared" si="2"/>
        <v>127</v>
      </c>
      <c r="X23" s="10">
        <f t="shared" si="3"/>
        <v>20</v>
      </c>
    </row>
    <row r="24" spans="1:24" ht="12.75">
      <c r="A24" s="10">
        <v>21</v>
      </c>
      <c r="B24" s="23" t="s">
        <v>94</v>
      </c>
      <c r="C24" s="30" t="s">
        <v>159</v>
      </c>
      <c r="D24" s="27" t="s">
        <v>95</v>
      </c>
      <c r="E24" s="27" t="s">
        <v>16</v>
      </c>
      <c r="F24" s="5">
        <v>48</v>
      </c>
      <c r="G24" s="17">
        <v>20</v>
      </c>
      <c r="H24" s="4">
        <v>33</v>
      </c>
      <c r="I24" s="16">
        <v>20</v>
      </c>
      <c r="J24" s="4">
        <v>26</v>
      </c>
      <c r="K24" s="4">
        <v>25.59</v>
      </c>
      <c r="L24" s="31">
        <f t="shared" si="0"/>
        <v>46.42976162563501</v>
      </c>
      <c r="M24" s="3">
        <v>13</v>
      </c>
      <c r="N24" s="4">
        <v>43</v>
      </c>
      <c r="O24" s="4">
        <v>49</v>
      </c>
      <c r="P24" s="4">
        <f t="shared" si="1"/>
        <v>92</v>
      </c>
      <c r="Q24" s="9">
        <v>7</v>
      </c>
      <c r="R24" s="4">
        <v>76</v>
      </c>
      <c r="S24" s="3">
        <v>5</v>
      </c>
      <c r="T24" s="4">
        <v>0</v>
      </c>
      <c r="U24" s="9">
        <v>21</v>
      </c>
      <c r="V24" s="20"/>
      <c r="W24" s="19">
        <f t="shared" si="2"/>
        <v>86</v>
      </c>
      <c r="X24" s="10">
        <f t="shared" si="3"/>
        <v>21</v>
      </c>
    </row>
    <row r="25" spans="1:24" ht="12.75">
      <c r="A25" s="10">
        <v>22</v>
      </c>
      <c r="B25" s="23" t="s">
        <v>53</v>
      </c>
      <c r="C25" s="30" t="s">
        <v>151</v>
      </c>
      <c r="D25" s="27" t="s">
        <v>39</v>
      </c>
      <c r="E25" s="27" t="s">
        <v>50</v>
      </c>
      <c r="F25" s="5">
        <v>94</v>
      </c>
      <c r="G25" s="17">
        <v>6</v>
      </c>
      <c r="H25" s="4">
        <v>35</v>
      </c>
      <c r="I25" s="16">
        <v>17</v>
      </c>
      <c r="J25" s="4">
        <v>27</v>
      </c>
      <c r="K25" s="4">
        <v>25.04</v>
      </c>
      <c r="L25" s="31">
        <f t="shared" si="0"/>
        <v>57.30394169329074</v>
      </c>
      <c r="M25" s="3">
        <v>11</v>
      </c>
      <c r="N25" s="4">
        <v>34</v>
      </c>
      <c r="O25" s="4">
        <v>48</v>
      </c>
      <c r="P25" s="4">
        <f t="shared" si="1"/>
        <v>82</v>
      </c>
      <c r="Q25" s="9">
        <v>14</v>
      </c>
      <c r="R25" s="4">
        <v>60</v>
      </c>
      <c r="S25" s="3">
        <v>16</v>
      </c>
      <c r="T25" s="4">
        <v>0</v>
      </c>
      <c r="U25" s="9">
        <v>21</v>
      </c>
      <c r="V25" s="20"/>
      <c r="W25" s="19">
        <f t="shared" si="2"/>
        <v>85</v>
      </c>
      <c r="X25" s="10">
        <f t="shared" si="3"/>
        <v>22</v>
      </c>
    </row>
    <row r="26" spans="1:24" ht="12.75">
      <c r="A26" s="10">
        <v>23</v>
      </c>
      <c r="B26" s="23" t="s">
        <v>26</v>
      </c>
      <c r="C26" s="30" t="s">
        <v>158</v>
      </c>
      <c r="D26" s="27" t="s">
        <v>93</v>
      </c>
      <c r="E26" s="29" t="s">
        <v>129</v>
      </c>
      <c r="F26" s="5">
        <v>48</v>
      </c>
      <c r="G26" s="17">
        <v>20</v>
      </c>
      <c r="H26" s="4">
        <v>35</v>
      </c>
      <c r="I26" s="16">
        <v>17</v>
      </c>
      <c r="J26" s="4">
        <v>23</v>
      </c>
      <c r="K26" s="4">
        <v>32.46</v>
      </c>
      <c r="L26" s="31">
        <f t="shared" si="0"/>
        <v>19.828536660505236</v>
      </c>
      <c r="M26" s="3">
        <v>19</v>
      </c>
      <c r="N26" s="4">
        <v>40</v>
      </c>
      <c r="O26" s="4">
        <v>48</v>
      </c>
      <c r="P26" s="4">
        <f t="shared" si="1"/>
        <v>88</v>
      </c>
      <c r="Q26" s="9">
        <v>12</v>
      </c>
      <c r="R26" s="4">
        <v>53</v>
      </c>
      <c r="S26" s="3">
        <v>20</v>
      </c>
      <c r="T26" s="4">
        <v>0</v>
      </c>
      <c r="U26" s="9">
        <v>21</v>
      </c>
      <c r="V26" s="20"/>
      <c r="W26" s="19">
        <f t="shared" si="2"/>
        <v>109</v>
      </c>
      <c r="X26" s="10">
        <f t="shared" si="3"/>
        <v>23</v>
      </c>
    </row>
    <row r="27" spans="1:24" ht="12.75">
      <c r="A27" s="14"/>
      <c r="B27" s="25"/>
      <c r="C27" s="25"/>
      <c r="D27" s="25"/>
      <c r="E27" s="25"/>
      <c r="F27" s="2"/>
      <c r="G27" s="2"/>
      <c r="H27" s="12"/>
      <c r="I27" s="12"/>
      <c r="J27" s="2"/>
      <c r="K27" s="2"/>
      <c r="L27" s="2"/>
      <c r="M27" s="2"/>
      <c r="N27" s="12"/>
      <c r="O27" s="12"/>
      <c r="P27" s="12"/>
      <c r="Q27" s="12"/>
      <c r="R27" s="12"/>
      <c r="S27" s="12"/>
      <c r="T27" s="2"/>
      <c r="U27" s="2"/>
      <c r="V27" s="2"/>
      <c r="W27" s="13"/>
      <c r="X27" s="13"/>
    </row>
    <row r="28" spans="1:24" ht="12.75">
      <c r="A28" s="14"/>
      <c r="B28" s="25"/>
      <c r="C28" s="25"/>
      <c r="D28" s="25"/>
      <c r="E28" s="25"/>
      <c r="F28" s="2"/>
      <c r="G28" s="2"/>
      <c r="H28" s="12"/>
      <c r="I28" s="12"/>
      <c r="J28" s="2"/>
      <c r="K28" s="2"/>
      <c r="L28" s="2"/>
      <c r="M28" s="2"/>
      <c r="N28" s="12"/>
      <c r="O28" s="12"/>
      <c r="P28" s="12"/>
      <c r="Q28" s="12"/>
      <c r="R28" s="12"/>
      <c r="S28" s="12"/>
      <c r="T28" s="2"/>
      <c r="U28" s="2"/>
      <c r="V28" s="2"/>
      <c r="W28" s="13"/>
      <c r="X28" s="13"/>
    </row>
    <row r="29" spans="1:24" ht="12.75">
      <c r="A29" s="14"/>
      <c r="B29" s="25"/>
      <c r="C29" s="25"/>
      <c r="D29" s="25"/>
      <c r="E29" s="25"/>
      <c r="F29" s="2"/>
      <c r="G29" s="2"/>
      <c r="H29" s="12"/>
      <c r="I29" s="12"/>
      <c r="J29" s="2"/>
      <c r="K29" s="2"/>
      <c r="L29" s="2"/>
      <c r="M29" s="2"/>
      <c r="N29" s="12"/>
      <c r="O29" s="12"/>
      <c r="P29" s="12"/>
      <c r="Q29" s="12"/>
      <c r="R29" s="12"/>
      <c r="S29" s="12"/>
      <c r="T29" s="2"/>
      <c r="U29" s="2"/>
      <c r="V29" s="2"/>
      <c r="W29" s="13"/>
      <c r="X29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26">
    <cfRule type="cellIs" priority="3" dxfId="2" operator="between" stopIfTrue="1">
      <formula>1</formula>
      <formula>500</formula>
    </cfRule>
  </conditionalFormatting>
  <conditionalFormatting sqref="P4:P26">
    <cfRule type="cellIs" priority="2" dxfId="3" operator="equal" stopIfTrue="1">
      <formula>0</formula>
    </cfRule>
  </conditionalFormatting>
  <conditionalFormatting sqref="L4:L26">
    <cfRule type="cellIs" priority="1" dxfId="2" operator="between" stopIfTrue="1">
      <formula>0.000001</formula>
      <formula>500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">
    <tabColor rgb="FFFF0000"/>
    <pageSetUpPr fitToPage="1"/>
  </sheetPr>
  <dimension ref="A1:S45"/>
  <sheetViews>
    <sheetView zoomScale="90" zoomScaleNormal="90" zoomScalePageLayoutView="0" workbookViewId="0" topLeftCell="A1">
      <selection activeCell="U17" sqref="U17"/>
    </sheetView>
  </sheetViews>
  <sheetFormatPr defaultColWidth="9.140625" defaultRowHeight="12.75"/>
  <cols>
    <col min="1" max="1" width="6.8515625" style="1" customWidth="1"/>
    <col min="2" max="2" width="9.140625" style="15" bestFit="1" customWidth="1"/>
    <col min="3" max="3" width="12.57421875" style="15" bestFit="1" customWidth="1"/>
    <col min="4" max="4" width="15.421875" style="15" bestFit="1" customWidth="1"/>
    <col min="5" max="5" width="13.8515625" style="15" bestFit="1" customWidth="1"/>
    <col min="6" max="17" width="5.7109375" style="1" customWidth="1"/>
    <col min="18" max="19" width="7.28125" style="1" customWidth="1"/>
    <col min="20" max="16384" width="9.140625" style="1" customWidth="1"/>
  </cols>
  <sheetData>
    <row r="1" spans="1:19" s="7" customFormat="1" ht="18">
      <c r="A1" s="83" t="s">
        <v>119</v>
      </c>
      <c r="B1" s="84"/>
      <c r="C1" s="84"/>
      <c r="D1" s="84"/>
      <c r="E1" s="84"/>
      <c r="F1" s="85" t="s">
        <v>22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99" t="s">
        <v>24</v>
      </c>
      <c r="S1" s="100"/>
    </row>
    <row r="2" spans="1:19" s="7" customFormat="1" ht="25.5" customHeight="1">
      <c r="A2" s="90" t="s">
        <v>25</v>
      </c>
      <c r="B2" s="91"/>
      <c r="C2" s="92"/>
      <c r="D2" s="92"/>
      <c r="E2" s="87"/>
      <c r="F2" s="103" t="s">
        <v>120</v>
      </c>
      <c r="G2" s="104"/>
      <c r="H2" s="105" t="s">
        <v>121</v>
      </c>
      <c r="I2" s="106"/>
      <c r="J2" s="103" t="s">
        <v>123</v>
      </c>
      <c r="K2" s="104"/>
      <c r="L2" s="105" t="s">
        <v>122</v>
      </c>
      <c r="M2" s="106"/>
      <c r="N2" s="103" t="s">
        <v>124</v>
      </c>
      <c r="O2" s="104"/>
      <c r="P2" s="105" t="s">
        <v>125</v>
      </c>
      <c r="Q2" s="106"/>
      <c r="R2" s="101"/>
      <c r="S2" s="102"/>
    </row>
    <row r="3" spans="1:19" s="7" customFormat="1" ht="12.75">
      <c r="A3" s="11" t="s">
        <v>5</v>
      </c>
      <c r="B3" s="22" t="s">
        <v>0</v>
      </c>
      <c r="C3" s="22" t="s">
        <v>1</v>
      </c>
      <c r="D3" s="26" t="s">
        <v>2</v>
      </c>
      <c r="E3" s="26" t="s">
        <v>3</v>
      </c>
      <c r="F3" s="6" t="s">
        <v>4</v>
      </c>
      <c r="G3" s="6" t="s">
        <v>223</v>
      </c>
      <c r="H3" s="8" t="s">
        <v>4</v>
      </c>
      <c r="I3" s="8" t="s">
        <v>223</v>
      </c>
      <c r="J3" s="6" t="s">
        <v>4</v>
      </c>
      <c r="K3" s="6" t="s">
        <v>223</v>
      </c>
      <c r="L3" s="8" t="s">
        <v>4</v>
      </c>
      <c r="M3" s="8" t="s">
        <v>223</v>
      </c>
      <c r="N3" s="6" t="s">
        <v>4</v>
      </c>
      <c r="O3" s="6" t="s">
        <v>223</v>
      </c>
      <c r="P3" s="8" t="s">
        <v>4</v>
      </c>
      <c r="Q3" s="8" t="s">
        <v>223</v>
      </c>
      <c r="R3" s="21" t="s">
        <v>4</v>
      </c>
      <c r="S3" s="21" t="s">
        <v>23</v>
      </c>
    </row>
    <row r="4" spans="1:19" ht="12.75">
      <c r="A4" s="10">
        <v>1</v>
      </c>
      <c r="B4" s="23" t="s">
        <v>26</v>
      </c>
      <c r="C4" s="30" t="s">
        <v>27</v>
      </c>
      <c r="D4" s="27" t="s">
        <v>28</v>
      </c>
      <c r="E4" s="27" t="s">
        <v>44</v>
      </c>
      <c r="F4" s="5">
        <v>16</v>
      </c>
      <c r="G4" s="17">
        <v>1</v>
      </c>
      <c r="H4" s="4">
        <v>23</v>
      </c>
      <c r="I4" s="9">
        <v>1</v>
      </c>
      <c r="J4" s="5">
        <v>41</v>
      </c>
      <c r="K4" s="17">
        <v>4</v>
      </c>
      <c r="L4" s="4">
        <v>42</v>
      </c>
      <c r="M4" s="9">
        <v>4</v>
      </c>
      <c r="N4" s="5">
        <v>35</v>
      </c>
      <c r="O4" s="17">
        <v>5</v>
      </c>
      <c r="P4" s="4">
        <v>23</v>
      </c>
      <c r="Q4" s="9">
        <v>2</v>
      </c>
      <c r="R4" s="18">
        <f aca="true" t="shared" si="0" ref="R4:R42">IF((SUM(Q4,O4,M4,K4,I4,G4))=0,"NULA",SUM(Q4,O4,M4,K4,I4,G4))</f>
        <v>17</v>
      </c>
      <c r="S4" s="19">
        <f>(SMALL((G4,I4,K4,M4,O4,Q4),1))+(SMALL((G4,I4,K4,M4,O4,Q4),2))+(SMALL((G4,I4,K4,M4,O4,Q4),3))+(SMALL((G4,I4,K4,M4,O4,Q4),4))</f>
        <v>8</v>
      </c>
    </row>
    <row r="5" spans="1:19" ht="12.75">
      <c r="A5" s="10">
        <v>2</v>
      </c>
      <c r="B5" s="23" t="s">
        <v>42</v>
      </c>
      <c r="C5" s="30" t="s">
        <v>43</v>
      </c>
      <c r="D5" s="27" t="s">
        <v>45</v>
      </c>
      <c r="E5" s="27" t="s">
        <v>44</v>
      </c>
      <c r="F5" s="5">
        <v>33</v>
      </c>
      <c r="G5" s="17">
        <v>2</v>
      </c>
      <c r="H5" s="4">
        <v>35</v>
      </c>
      <c r="I5" s="9">
        <v>6</v>
      </c>
      <c r="J5" s="5">
        <v>7</v>
      </c>
      <c r="K5" s="17">
        <v>1</v>
      </c>
      <c r="L5" s="4">
        <v>16</v>
      </c>
      <c r="M5" s="9">
        <v>1</v>
      </c>
      <c r="N5" s="5">
        <v>28</v>
      </c>
      <c r="O5" s="17">
        <v>4</v>
      </c>
      <c r="P5" s="4">
        <v>24</v>
      </c>
      <c r="Q5" s="9">
        <v>4</v>
      </c>
      <c r="R5" s="18">
        <f t="shared" si="0"/>
        <v>18</v>
      </c>
      <c r="S5" s="19">
        <f>(SMALL((G5,I5,K5,M5,O5,Q5),1))+(SMALL((G5,I5,K5,M5,O5,Q5),2))+(SMALL((G5,I5,K5,M5,O5,Q5),3))+(SMALL((G5,I5,K5,M5,O5,Q5),4))</f>
        <v>8</v>
      </c>
    </row>
    <row r="6" spans="1:19" ht="12.75">
      <c r="A6" s="10">
        <v>3</v>
      </c>
      <c r="B6" s="23" t="s">
        <v>9</v>
      </c>
      <c r="C6" s="30" t="s">
        <v>10</v>
      </c>
      <c r="D6" s="27" t="s">
        <v>28</v>
      </c>
      <c r="E6" s="27" t="s">
        <v>16</v>
      </c>
      <c r="F6" s="5">
        <v>39</v>
      </c>
      <c r="G6" s="17">
        <v>4</v>
      </c>
      <c r="H6" s="4">
        <v>24</v>
      </c>
      <c r="I6" s="9">
        <v>2</v>
      </c>
      <c r="J6" s="5">
        <v>38</v>
      </c>
      <c r="K6" s="17">
        <v>3</v>
      </c>
      <c r="L6" s="4">
        <v>46</v>
      </c>
      <c r="M6" s="9">
        <v>6</v>
      </c>
      <c r="N6" s="5">
        <v>20</v>
      </c>
      <c r="O6" s="17">
        <v>1</v>
      </c>
      <c r="P6" s="4">
        <v>23</v>
      </c>
      <c r="Q6" s="9">
        <v>3</v>
      </c>
      <c r="R6" s="18">
        <f t="shared" si="0"/>
        <v>19</v>
      </c>
      <c r="S6" s="19">
        <f>(SMALL((G6,I6,K6,M6,O6,Q6),1))+(SMALL((G6,I6,K6,M6,O6,Q6),2))+(SMALL((G6,I6,K6,M6,O6,Q6),3))+(SMALL((G6,I6,K6,M6,O6,Q6),4))</f>
        <v>9</v>
      </c>
    </row>
    <row r="7" spans="1:19" ht="12.75">
      <c r="A7" s="10">
        <v>4</v>
      </c>
      <c r="B7" s="23" t="s">
        <v>6</v>
      </c>
      <c r="C7" s="30" t="s">
        <v>13</v>
      </c>
      <c r="D7" s="27" t="s">
        <v>14</v>
      </c>
      <c r="E7" s="27" t="s">
        <v>44</v>
      </c>
      <c r="F7" s="5">
        <v>54</v>
      </c>
      <c r="G7" s="17">
        <v>11</v>
      </c>
      <c r="H7" s="4">
        <v>59</v>
      </c>
      <c r="I7" s="9">
        <v>10</v>
      </c>
      <c r="J7" s="5">
        <v>38</v>
      </c>
      <c r="K7" s="17">
        <v>2</v>
      </c>
      <c r="L7" s="4">
        <v>57</v>
      </c>
      <c r="M7" s="9">
        <v>12</v>
      </c>
      <c r="N7" s="5">
        <v>24</v>
      </c>
      <c r="O7" s="17">
        <v>2</v>
      </c>
      <c r="P7" s="4">
        <v>16</v>
      </c>
      <c r="Q7" s="9">
        <v>1</v>
      </c>
      <c r="R7" s="18">
        <f t="shared" si="0"/>
        <v>38</v>
      </c>
      <c r="S7" s="19">
        <f>(SMALL((G7,I7,K7,M7,O7,Q7),1))+(SMALL((G7,I7,K7,M7,O7,Q7),2))+(SMALL((G7,I7,K7,M7,O7,Q7),3))+(SMALL((G7,I7,K7,M7,O7,Q7),4))</f>
        <v>15</v>
      </c>
    </row>
    <row r="8" spans="1:19" ht="12.75">
      <c r="A8" s="10">
        <v>5</v>
      </c>
      <c r="B8" s="23" t="s">
        <v>11</v>
      </c>
      <c r="C8" s="30" t="s">
        <v>12</v>
      </c>
      <c r="D8" s="27" t="s">
        <v>15</v>
      </c>
      <c r="E8" s="27" t="s">
        <v>16</v>
      </c>
      <c r="F8" s="5">
        <v>40</v>
      </c>
      <c r="G8" s="17">
        <v>5</v>
      </c>
      <c r="H8" s="4">
        <v>31</v>
      </c>
      <c r="I8" s="9">
        <v>3</v>
      </c>
      <c r="J8" s="5">
        <v>64</v>
      </c>
      <c r="K8" s="17">
        <v>11</v>
      </c>
      <c r="L8" s="4">
        <v>44</v>
      </c>
      <c r="M8" s="9">
        <v>5</v>
      </c>
      <c r="N8" s="5">
        <v>49</v>
      </c>
      <c r="O8" s="17">
        <v>10</v>
      </c>
      <c r="P8" s="4">
        <v>45</v>
      </c>
      <c r="Q8" s="9">
        <v>5</v>
      </c>
      <c r="R8" s="18">
        <f t="shared" si="0"/>
        <v>39</v>
      </c>
      <c r="S8" s="19">
        <f>(SMALL((G8,I8,K8,M8,O8,Q8),1))+(SMALL((G8,I8,K8,M8,O8,Q8),2))+(SMALL((G8,I8,K8,M8,O8,Q8),3))+(SMALL((G8,I8,K8,M8,O8,Q8),4))</f>
        <v>18</v>
      </c>
    </row>
    <row r="9" spans="1:19" ht="12.75">
      <c r="A9" s="10">
        <v>6</v>
      </c>
      <c r="B9" s="23" t="s">
        <v>7</v>
      </c>
      <c r="C9" s="30" t="s">
        <v>8</v>
      </c>
      <c r="D9" s="27" t="s">
        <v>30</v>
      </c>
      <c r="E9" s="27" t="s">
        <v>66</v>
      </c>
      <c r="F9" s="5">
        <v>52</v>
      </c>
      <c r="G9" s="17">
        <v>9</v>
      </c>
      <c r="H9" s="4">
        <v>43</v>
      </c>
      <c r="I9" s="9">
        <v>8</v>
      </c>
      <c r="J9" s="44">
        <v>1000</v>
      </c>
      <c r="K9" s="44">
        <v>1000</v>
      </c>
      <c r="L9" s="4">
        <v>38</v>
      </c>
      <c r="M9" s="9">
        <v>2</v>
      </c>
      <c r="N9" s="5">
        <v>25</v>
      </c>
      <c r="O9" s="17">
        <v>3</v>
      </c>
      <c r="P9" s="4">
        <v>60</v>
      </c>
      <c r="Q9" s="9">
        <v>9</v>
      </c>
      <c r="R9" s="18">
        <f t="shared" si="0"/>
        <v>1031</v>
      </c>
      <c r="S9" s="19">
        <f>(SMALL((G9,I9,K9,M9,O9,Q9),1))+(SMALL((G9,I9,K9,M9,O9,Q9),2))+(SMALL((G9,I9,K9,M9,O9,Q9),3))+(SMALL((G9,I9,K9,M9,O9,Q9),4))</f>
        <v>22</v>
      </c>
    </row>
    <row r="10" spans="1:19" ht="12.75">
      <c r="A10" s="10">
        <v>7</v>
      </c>
      <c r="B10" s="23" t="s">
        <v>52</v>
      </c>
      <c r="C10" s="30" t="s">
        <v>150</v>
      </c>
      <c r="D10" s="27" t="s">
        <v>51</v>
      </c>
      <c r="E10" s="27" t="s">
        <v>50</v>
      </c>
      <c r="F10" s="5">
        <v>67</v>
      </c>
      <c r="G10" s="17">
        <v>12</v>
      </c>
      <c r="H10" s="4">
        <v>70</v>
      </c>
      <c r="I10" s="9">
        <v>12</v>
      </c>
      <c r="J10" s="5">
        <v>50</v>
      </c>
      <c r="K10" s="17">
        <v>6</v>
      </c>
      <c r="L10" s="4">
        <v>41</v>
      </c>
      <c r="M10" s="9">
        <v>3</v>
      </c>
      <c r="N10" s="5">
        <v>35</v>
      </c>
      <c r="O10" s="17">
        <v>6</v>
      </c>
      <c r="P10" s="4">
        <v>57</v>
      </c>
      <c r="Q10" s="9">
        <v>8</v>
      </c>
      <c r="R10" s="18">
        <f t="shared" si="0"/>
        <v>47</v>
      </c>
      <c r="S10" s="19">
        <f>(SMALL((G10,I10,K10,M10,O10,Q10),1))+(SMALL((G10,I10,K10,M10,O10,Q10),2))+(SMALL((G10,I10,K10,M10,O10,Q10),3))+(SMALL((G10,I10,K10,M10,O10,Q10),4))</f>
        <v>23</v>
      </c>
    </row>
    <row r="11" spans="1:19" ht="12.75">
      <c r="A11" s="10">
        <v>8</v>
      </c>
      <c r="B11" s="23" t="s">
        <v>18</v>
      </c>
      <c r="C11" s="30" t="s">
        <v>19</v>
      </c>
      <c r="D11" s="27" t="s">
        <v>20</v>
      </c>
      <c r="E11" s="27" t="s">
        <v>16</v>
      </c>
      <c r="F11" s="5">
        <v>45</v>
      </c>
      <c r="G11" s="17">
        <v>7</v>
      </c>
      <c r="H11" s="4">
        <v>32</v>
      </c>
      <c r="I11" s="9">
        <v>4</v>
      </c>
      <c r="J11" s="5">
        <v>47</v>
      </c>
      <c r="K11" s="17">
        <v>5</v>
      </c>
      <c r="L11" s="4">
        <v>51</v>
      </c>
      <c r="M11" s="9">
        <v>8</v>
      </c>
      <c r="N11" s="5">
        <v>44</v>
      </c>
      <c r="O11" s="17">
        <v>8</v>
      </c>
      <c r="P11" s="4">
        <v>65</v>
      </c>
      <c r="Q11" s="9">
        <v>11</v>
      </c>
      <c r="R11" s="18">
        <f t="shared" si="0"/>
        <v>43</v>
      </c>
      <c r="S11" s="19">
        <f>(SMALL((G11,I11,K11,M11,O11,Q11),1))+(SMALL((G11,I11,K11,M11,O11,Q11),2))+(SMALL((G11,I11,K11,M11,O11,Q11),3))+(SMALL((G11,I11,K11,M11,O11,Q11),4))</f>
        <v>24</v>
      </c>
    </row>
    <row r="12" spans="1:19" ht="12.75">
      <c r="A12" s="10">
        <v>9</v>
      </c>
      <c r="B12" s="23" t="s">
        <v>18</v>
      </c>
      <c r="C12" s="30" t="s">
        <v>150</v>
      </c>
      <c r="D12" s="27" t="s">
        <v>39</v>
      </c>
      <c r="E12" s="27" t="s">
        <v>50</v>
      </c>
      <c r="F12" s="5">
        <v>39</v>
      </c>
      <c r="G12" s="17">
        <v>3</v>
      </c>
      <c r="H12" s="4">
        <v>35</v>
      </c>
      <c r="I12" s="9">
        <v>5</v>
      </c>
      <c r="J12" s="5">
        <v>73</v>
      </c>
      <c r="K12" s="17">
        <v>13</v>
      </c>
      <c r="L12" s="44">
        <v>1000</v>
      </c>
      <c r="M12" s="44">
        <v>1000</v>
      </c>
      <c r="N12" s="5">
        <v>51</v>
      </c>
      <c r="O12" s="17">
        <v>11</v>
      </c>
      <c r="P12" s="4">
        <v>49</v>
      </c>
      <c r="Q12" s="9">
        <v>6</v>
      </c>
      <c r="R12" s="18">
        <f t="shared" si="0"/>
        <v>1038</v>
      </c>
      <c r="S12" s="19">
        <f>(SMALL((G12,I12,K12,M12,O12,Q12),1))+(SMALL((G12,I12,K12,M12,O12,Q12),2))+(SMALL((G12,I12,K12,M12,O12,Q12),3))+(SMALL((G12,I12,K12,M12,O12,Q12),4))</f>
        <v>25</v>
      </c>
    </row>
    <row r="13" spans="1:19" ht="12.75">
      <c r="A13" s="10">
        <v>10</v>
      </c>
      <c r="B13" s="23" t="s">
        <v>53</v>
      </c>
      <c r="C13" s="30" t="s">
        <v>151</v>
      </c>
      <c r="D13" s="27" t="s">
        <v>39</v>
      </c>
      <c r="E13" s="27" t="s">
        <v>50</v>
      </c>
      <c r="F13" s="5">
        <v>45</v>
      </c>
      <c r="G13" s="17">
        <v>6</v>
      </c>
      <c r="H13" s="4">
        <v>39</v>
      </c>
      <c r="I13" s="9">
        <v>7</v>
      </c>
      <c r="J13" s="5">
        <v>58</v>
      </c>
      <c r="K13" s="17">
        <v>9</v>
      </c>
      <c r="L13" s="44">
        <v>1000</v>
      </c>
      <c r="M13" s="44">
        <v>1000</v>
      </c>
      <c r="N13" s="5">
        <v>43</v>
      </c>
      <c r="O13" s="17">
        <v>7</v>
      </c>
      <c r="P13" s="4">
        <v>85</v>
      </c>
      <c r="Q13" s="9">
        <v>16</v>
      </c>
      <c r="R13" s="18">
        <f t="shared" si="0"/>
        <v>1045</v>
      </c>
      <c r="S13" s="19">
        <f>(SMALL((G13,I13,K13,M13,O13,Q13),1))+(SMALL((G13,I13,K13,M13,O13,Q13),2))+(SMALL((G13,I13,K13,M13,O13,Q13),3))+(SMALL((G13,I13,K13,M13,O13,Q13),4))</f>
        <v>29</v>
      </c>
    </row>
    <row r="14" spans="1:19" ht="12.75">
      <c r="A14" s="10">
        <v>11</v>
      </c>
      <c r="B14" s="23" t="s">
        <v>21</v>
      </c>
      <c r="C14" s="24" t="s">
        <v>29</v>
      </c>
      <c r="D14" s="27" t="s">
        <v>30</v>
      </c>
      <c r="E14" s="27" t="s">
        <v>36</v>
      </c>
      <c r="F14" s="44">
        <v>1000</v>
      </c>
      <c r="G14" s="44">
        <v>1000</v>
      </c>
      <c r="H14" s="4">
        <v>48</v>
      </c>
      <c r="I14" s="9">
        <v>9</v>
      </c>
      <c r="J14" s="44">
        <v>1000</v>
      </c>
      <c r="K14" s="44">
        <v>1000</v>
      </c>
      <c r="L14" s="4">
        <v>69</v>
      </c>
      <c r="M14" s="9">
        <v>15</v>
      </c>
      <c r="N14" s="5">
        <v>47</v>
      </c>
      <c r="O14" s="17">
        <v>9</v>
      </c>
      <c r="P14" s="4">
        <v>56</v>
      </c>
      <c r="Q14" s="9">
        <v>7</v>
      </c>
      <c r="R14" s="18">
        <f t="shared" si="0"/>
        <v>2040</v>
      </c>
      <c r="S14" s="19">
        <f>(SMALL((G14,I14,K14,M14,O14,Q14),1))+(SMALL((G14,I14,K14,M14,O14,Q14),2))+(SMALL((G14,I14,K14,M14,O14,Q14),3))+(SMALL((G14,I14,K14,M14,O14,Q14),4))</f>
        <v>40</v>
      </c>
    </row>
    <row r="15" spans="1:19" ht="12.75">
      <c r="A15" s="10">
        <v>12</v>
      </c>
      <c r="B15" s="24" t="s">
        <v>18</v>
      </c>
      <c r="C15" s="30" t="s">
        <v>49</v>
      </c>
      <c r="D15" s="29" t="s">
        <v>47</v>
      </c>
      <c r="E15" s="29" t="s">
        <v>48</v>
      </c>
      <c r="F15" s="5">
        <v>75</v>
      </c>
      <c r="G15" s="17">
        <v>15</v>
      </c>
      <c r="H15" s="4">
        <v>64</v>
      </c>
      <c r="I15" s="9">
        <v>11</v>
      </c>
      <c r="J15" s="5">
        <v>56</v>
      </c>
      <c r="K15" s="17">
        <v>8</v>
      </c>
      <c r="L15" s="4">
        <v>53</v>
      </c>
      <c r="M15" s="9">
        <v>10</v>
      </c>
      <c r="N15" s="44">
        <v>1000</v>
      </c>
      <c r="O15" s="44">
        <v>1000</v>
      </c>
      <c r="P15" s="4">
        <v>90</v>
      </c>
      <c r="Q15" s="9">
        <v>19</v>
      </c>
      <c r="R15" s="18">
        <f t="shared" si="0"/>
        <v>1063</v>
      </c>
      <c r="S15" s="19">
        <f>(SMALL((G15,I15,K15,M15,O15,Q15),1))+(SMALL((G15,I15,K15,M15,O15,Q15),2))+(SMALL((G15,I15,K15,M15,O15,Q15),3))+(SMALL((G15,I15,K15,M15,O15,Q15),4))</f>
        <v>44</v>
      </c>
    </row>
    <row r="16" spans="1:19" ht="12.75">
      <c r="A16" s="10">
        <v>13</v>
      </c>
      <c r="B16" s="23" t="s">
        <v>168</v>
      </c>
      <c r="C16" s="24" t="s">
        <v>199</v>
      </c>
      <c r="D16" s="27" t="s">
        <v>169</v>
      </c>
      <c r="E16" s="27" t="s">
        <v>16</v>
      </c>
      <c r="F16" s="44">
        <v>1000</v>
      </c>
      <c r="G16" s="44">
        <v>1000</v>
      </c>
      <c r="H16" s="44">
        <v>1000</v>
      </c>
      <c r="I16" s="44">
        <v>1000</v>
      </c>
      <c r="J16" s="5">
        <v>73</v>
      </c>
      <c r="K16" s="17">
        <v>13</v>
      </c>
      <c r="L16" s="4">
        <v>50</v>
      </c>
      <c r="M16" s="9">
        <v>7</v>
      </c>
      <c r="N16" s="5">
        <v>74</v>
      </c>
      <c r="O16" s="17">
        <v>14</v>
      </c>
      <c r="P16" s="4">
        <v>60</v>
      </c>
      <c r="Q16" s="9">
        <v>10</v>
      </c>
      <c r="R16" s="18">
        <f t="shared" si="0"/>
        <v>2044</v>
      </c>
      <c r="S16" s="19">
        <f>(SMALL((G16,I16,K16,M16,O16,Q16),1))+(SMALL((G16,I16,K16,M16,O16,Q16),2))+(SMALL((G16,I16,K16,M16,O16,Q16),3))+(SMALL((G16,I16,K16,M16,O16,Q16),4))</f>
        <v>44</v>
      </c>
    </row>
    <row r="17" spans="1:19" ht="12.75">
      <c r="A17" s="10">
        <v>14</v>
      </c>
      <c r="B17" s="23" t="s">
        <v>18</v>
      </c>
      <c r="C17" s="30" t="s">
        <v>156</v>
      </c>
      <c r="D17" s="27" t="s">
        <v>45</v>
      </c>
      <c r="E17" s="27" t="s">
        <v>16</v>
      </c>
      <c r="F17" s="5">
        <v>76</v>
      </c>
      <c r="G17" s="17">
        <v>16</v>
      </c>
      <c r="H17" s="4">
        <v>90</v>
      </c>
      <c r="I17" s="9">
        <v>18</v>
      </c>
      <c r="J17" s="5">
        <v>69</v>
      </c>
      <c r="K17" s="17">
        <v>12</v>
      </c>
      <c r="L17" s="4">
        <v>53</v>
      </c>
      <c r="M17" s="9">
        <v>9</v>
      </c>
      <c r="N17" s="5">
        <v>55</v>
      </c>
      <c r="O17" s="17">
        <v>12</v>
      </c>
      <c r="P17" s="4">
        <v>93</v>
      </c>
      <c r="Q17" s="9">
        <v>20</v>
      </c>
      <c r="R17" s="18">
        <f t="shared" si="0"/>
        <v>87</v>
      </c>
      <c r="S17" s="19">
        <f>(SMALL((G17,I17,K17,M17,O17,Q17),1))+(SMALL((G17,I17,K17,M17,O17,Q17),2))+(SMALL((G17,I17,K17,M17,O17,Q17),3))+(SMALL((G17,I17,K17,M17,O17,Q17),4))</f>
        <v>49</v>
      </c>
    </row>
    <row r="18" spans="1:19" ht="12.75">
      <c r="A18" s="10">
        <v>15</v>
      </c>
      <c r="B18" s="23" t="s">
        <v>91</v>
      </c>
      <c r="C18" s="30" t="s">
        <v>157</v>
      </c>
      <c r="D18" s="27" t="s">
        <v>117</v>
      </c>
      <c r="E18" s="27">
        <v>456</v>
      </c>
      <c r="F18" s="5">
        <v>76</v>
      </c>
      <c r="G18" s="17">
        <v>16</v>
      </c>
      <c r="H18" s="4">
        <v>74</v>
      </c>
      <c r="I18" s="9">
        <v>15</v>
      </c>
      <c r="J18" s="5">
        <v>96</v>
      </c>
      <c r="K18" s="17">
        <v>18</v>
      </c>
      <c r="L18" s="4">
        <v>75</v>
      </c>
      <c r="M18" s="9">
        <v>17</v>
      </c>
      <c r="N18" s="44">
        <v>1000</v>
      </c>
      <c r="O18" s="44">
        <v>1000</v>
      </c>
      <c r="P18" s="4">
        <v>84</v>
      </c>
      <c r="Q18" s="9">
        <v>15</v>
      </c>
      <c r="R18" s="18">
        <f t="shared" si="0"/>
        <v>1081</v>
      </c>
      <c r="S18" s="19">
        <f>(SMALL((G18,I18,K18,M18,O18,Q18),1))+(SMALL((G18,I18,K18,M18,O18,Q18),2))+(SMALL((G18,I18,K18,M18,O18,Q18),3))+(SMALL((G18,I18,K18,M18,O18,Q18),4))</f>
        <v>63</v>
      </c>
    </row>
    <row r="19" spans="1:19" ht="12.75">
      <c r="A19" s="10">
        <v>16</v>
      </c>
      <c r="B19" s="23" t="s">
        <v>26</v>
      </c>
      <c r="C19" s="30" t="s">
        <v>158</v>
      </c>
      <c r="D19" s="27" t="s">
        <v>93</v>
      </c>
      <c r="E19" s="27" t="s">
        <v>50</v>
      </c>
      <c r="F19" s="5">
        <v>84</v>
      </c>
      <c r="G19" s="17">
        <v>18</v>
      </c>
      <c r="H19" s="4">
        <v>73</v>
      </c>
      <c r="I19" s="9">
        <v>13</v>
      </c>
      <c r="J19" s="44">
        <v>1000</v>
      </c>
      <c r="K19" s="44">
        <v>1000</v>
      </c>
      <c r="L19" s="4">
        <v>73</v>
      </c>
      <c r="M19" s="9">
        <v>16</v>
      </c>
      <c r="N19" s="44">
        <v>1000</v>
      </c>
      <c r="O19" s="44">
        <v>1000</v>
      </c>
      <c r="P19" s="4">
        <v>109</v>
      </c>
      <c r="Q19" s="9">
        <v>21</v>
      </c>
      <c r="R19" s="18">
        <f t="shared" si="0"/>
        <v>2068</v>
      </c>
      <c r="S19" s="19">
        <f>(SMALL((G19,I19,K19,M19,O19,Q19),1))+(SMALL((G19,I19,K19,M19,O19,Q19),2))+(SMALL((G19,I19,K19,M19,O19,Q19),3))+(SMALL((G19,I19,K19,M19,O19,Q19),4))</f>
        <v>68</v>
      </c>
    </row>
    <row r="20" spans="1:19" ht="12.75">
      <c r="A20" s="10">
        <v>17</v>
      </c>
      <c r="B20" s="23" t="s">
        <v>31</v>
      </c>
      <c r="C20" s="30" t="s">
        <v>154</v>
      </c>
      <c r="D20" s="27" t="s">
        <v>32</v>
      </c>
      <c r="E20" s="27" t="s">
        <v>16</v>
      </c>
      <c r="F20" s="5">
        <v>72</v>
      </c>
      <c r="G20" s="17">
        <v>13</v>
      </c>
      <c r="H20" s="44">
        <v>1000</v>
      </c>
      <c r="I20" s="44">
        <v>1000</v>
      </c>
      <c r="J20" s="44">
        <v>1000</v>
      </c>
      <c r="K20" s="44">
        <v>1000</v>
      </c>
      <c r="L20" s="4">
        <v>60</v>
      </c>
      <c r="M20" s="9">
        <v>13</v>
      </c>
      <c r="N20" s="44">
        <v>1000</v>
      </c>
      <c r="O20" s="44">
        <v>1000</v>
      </c>
      <c r="P20" s="4">
        <v>86</v>
      </c>
      <c r="Q20" s="9">
        <v>17</v>
      </c>
      <c r="R20" s="18">
        <f t="shared" si="0"/>
        <v>3043</v>
      </c>
      <c r="S20" s="19">
        <f>(SMALL((G20,I20,K20,M20,O20,Q20),1))+(SMALL((G20,I20,K20,M20,O20,Q20),2))+(SMALL((G20,I20,K20,M20,O20,Q20),3))+(SMALL((G20,I20,K20,M20,O20,Q20),4))</f>
        <v>1043</v>
      </c>
    </row>
    <row r="21" spans="1:19" ht="12.75">
      <c r="A21" s="10">
        <v>18</v>
      </c>
      <c r="B21" s="23" t="s">
        <v>168</v>
      </c>
      <c r="C21" s="24" t="s">
        <v>196</v>
      </c>
      <c r="D21" s="27" t="s">
        <v>93</v>
      </c>
      <c r="E21" s="27" t="s">
        <v>171</v>
      </c>
      <c r="F21" s="44">
        <v>1000</v>
      </c>
      <c r="G21" s="44">
        <v>1000</v>
      </c>
      <c r="H21" s="44">
        <v>1000</v>
      </c>
      <c r="I21" s="44">
        <v>1000</v>
      </c>
      <c r="J21" s="5">
        <v>108</v>
      </c>
      <c r="K21" s="17">
        <v>23</v>
      </c>
      <c r="L21" s="4">
        <v>56</v>
      </c>
      <c r="M21" s="9">
        <v>11</v>
      </c>
      <c r="N21" s="44">
        <v>1000</v>
      </c>
      <c r="O21" s="44">
        <v>1000</v>
      </c>
      <c r="P21" s="4">
        <v>76</v>
      </c>
      <c r="Q21" s="9">
        <v>14</v>
      </c>
      <c r="R21" s="18">
        <f t="shared" si="0"/>
        <v>3048</v>
      </c>
      <c r="S21" s="19">
        <f>(SMALL((G21,I21,K21,M21,O21,Q21),1))+(SMALL((G21,I21,K21,M21,O21,Q21),2))+(SMALL((G21,I21,K21,M21,O21,Q21),3))+(SMALL((G21,I21,K21,M21,O21,Q21),4))</f>
        <v>1048</v>
      </c>
    </row>
    <row r="22" spans="1:19" ht="12.75">
      <c r="A22" s="10">
        <v>19</v>
      </c>
      <c r="B22" s="24" t="s">
        <v>35</v>
      </c>
      <c r="C22" s="30" t="s">
        <v>155</v>
      </c>
      <c r="D22" s="29" t="s">
        <v>34</v>
      </c>
      <c r="E22" s="29" t="s">
        <v>37</v>
      </c>
      <c r="F22" s="5">
        <v>74</v>
      </c>
      <c r="G22" s="17">
        <v>14</v>
      </c>
      <c r="H22" s="4">
        <v>81</v>
      </c>
      <c r="I22" s="9">
        <v>17</v>
      </c>
      <c r="J22" s="5">
        <v>97</v>
      </c>
      <c r="K22" s="17">
        <v>19</v>
      </c>
      <c r="L22" s="44">
        <v>1000</v>
      </c>
      <c r="M22" s="44">
        <v>1000</v>
      </c>
      <c r="N22" s="44">
        <v>1000</v>
      </c>
      <c r="O22" s="44">
        <v>1000</v>
      </c>
      <c r="P22" s="44">
        <v>1000</v>
      </c>
      <c r="Q22" s="44">
        <v>1000</v>
      </c>
      <c r="R22" s="18">
        <f t="shared" si="0"/>
        <v>3050</v>
      </c>
      <c r="S22" s="19">
        <f>(SMALL((G22,I22,K22,M22,O22,Q22),1))+(SMALL((G22,I22,K22,M22,O22,Q22),2))+(SMALL((G22,I22,K22,M22,O22,Q22),3))+(SMALL((G22,I22,K22,M22,O22,Q22),4))</f>
        <v>1050</v>
      </c>
    </row>
    <row r="23" spans="1:19" ht="12.75">
      <c r="A23" s="10">
        <v>20</v>
      </c>
      <c r="B23" s="24" t="s">
        <v>127</v>
      </c>
      <c r="C23" s="24" t="s">
        <v>19</v>
      </c>
      <c r="D23" s="29" t="s">
        <v>128</v>
      </c>
      <c r="E23" s="29">
        <v>456</v>
      </c>
      <c r="F23" s="44">
        <v>1000</v>
      </c>
      <c r="G23" s="44">
        <v>1000</v>
      </c>
      <c r="H23" s="4">
        <v>74</v>
      </c>
      <c r="I23" s="9">
        <v>15</v>
      </c>
      <c r="J23" s="5">
        <v>106</v>
      </c>
      <c r="K23" s="17">
        <v>21</v>
      </c>
      <c r="L23" s="44">
        <v>1000</v>
      </c>
      <c r="M23" s="44">
        <v>1000</v>
      </c>
      <c r="N23" s="44">
        <v>1000</v>
      </c>
      <c r="O23" s="44">
        <v>1000</v>
      </c>
      <c r="P23" s="4">
        <v>125</v>
      </c>
      <c r="Q23" s="9">
        <v>22</v>
      </c>
      <c r="R23" s="18">
        <f t="shared" si="0"/>
        <v>3058</v>
      </c>
      <c r="S23" s="19">
        <f>(SMALL((G23,I23,K23,M23,O23,Q23),1))+(SMALL((G23,I23,K23,M23,O23,Q23),2))+(SMALL((G23,I23,K23,M23,O23,Q23),3))+(SMALL((G23,I23,K23,M23,O23,Q23),4))</f>
        <v>1058</v>
      </c>
    </row>
    <row r="24" spans="1:19" ht="12.75">
      <c r="A24" s="10">
        <v>21</v>
      </c>
      <c r="B24" s="23" t="s">
        <v>40</v>
      </c>
      <c r="C24" s="30" t="s">
        <v>152</v>
      </c>
      <c r="D24" s="29" t="s">
        <v>41</v>
      </c>
      <c r="E24" s="29" t="s">
        <v>17</v>
      </c>
      <c r="F24" s="5">
        <v>51</v>
      </c>
      <c r="G24" s="17">
        <v>8</v>
      </c>
      <c r="H24" s="44">
        <v>1000</v>
      </c>
      <c r="I24" s="44">
        <v>1000</v>
      </c>
      <c r="J24" s="44">
        <v>1000</v>
      </c>
      <c r="K24" s="44">
        <v>1000</v>
      </c>
      <c r="L24" s="44">
        <v>1000</v>
      </c>
      <c r="M24" s="44">
        <v>1000</v>
      </c>
      <c r="N24" s="44">
        <v>1000</v>
      </c>
      <c r="O24" s="44">
        <v>1000</v>
      </c>
      <c r="P24" s="4">
        <v>73</v>
      </c>
      <c r="Q24" s="9">
        <v>13</v>
      </c>
      <c r="R24" s="18">
        <f t="shared" si="0"/>
        <v>4021</v>
      </c>
      <c r="S24" s="19">
        <f>(SMALL((G24,I24,K24,M24,O24,Q24),1))+(SMALL((G24,I24,K24,M24,O24,Q24),2))+(SMALL((G24,I24,K24,M24,O24,Q24),3))+(SMALL((G24,I24,K24,M24,O24,Q24),4))</f>
        <v>2021</v>
      </c>
    </row>
    <row r="25" spans="1:19" ht="12.75">
      <c r="A25" s="10">
        <v>22</v>
      </c>
      <c r="B25" s="24" t="s">
        <v>26</v>
      </c>
      <c r="C25" s="30" t="s">
        <v>197</v>
      </c>
      <c r="D25" s="29" t="s">
        <v>162</v>
      </c>
      <c r="E25" s="29" t="s">
        <v>163</v>
      </c>
      <c r="F25" s="44">
        <v>1000</v>
      </c>
      <c r="G25" s="44">
        <v>1000</v>
      </c>
      <c r="H25" s="44">
        <v>1000</v>
      </c>
      <c r="I25" s="44">
        <v>1000</v>
      </c>
      <c r="J25" s="5">
        <v>85</v>
      </c>
      <c r="K25" s="17">
        <v>16</v>
      </c>
      <c r="L25" s="4">
        <v>68</v>
      </c>
      <c r="M25" s="9">
        <v>14</v>
      </c>
      <c r="N25" s="44">
        <v>1000</v>
      </c>
      <c r="O25" s="44">
        <v>1000</v>
      </c>
      <c r="P25" s="44">
        <v>1000</v>
      </c>
      <c r="Q25" s="44">
        <v>1000</v>
      </c>
      <c r="R25" s="18">
        <f t="shared" si="0"/>
        <v>4030</v>
      </c>
      <c r="S25" s="19">
        <f>(SMALL((G25,I25,K25,M25,O25,Q25),1))+(SMALL((G25,I25,K25,M25,O25,Q25),2))+(SMALL((G25,I25,K25,M25,O25,Q25),3))+(SMALL((G25,I25,K25,M25,O25,Q25),4))</f>
        <v>2030</v>
      </c>
    </row>
    <row r="26" spans="1:19" ht="12.75">
      <c r="A26" s="10">
        <v>23</v>
      </c>
      <c r="B26" s="24" t="s">
        <v>26</v>
      </c>
      <c r="C26" s="30" t="s">
        <v>153</v>
      </c>
      <c r="D26" s="29" t="s">
        <v>34</v>
      </c>
      <c r="E26" s="29" t="s">
        <v>17</v>
      </c>
      <c r="F26" s="5">
        <v>52</v>
      </c>
      <c r="G26" s="17">
        <v>10</v>
      </c>
      <c r="H26" s="44">
        <v>1000</v>
      </c>
      <c r="I26" s="44">
        <v>1000</v>
      </c>
      <c r="J26" s="5">
        <v>99</v>
      </c>
      <c r="K26" s="17">
        <v>20</v>
      </c>
      <c r="L26" s="44">
        <v>1000</v>
      </c>
      <c r="M26" s="44">
        <v>1000</v>
      </c>
      <c r="N26" s="44">
        <v>1000</v>
      </c>
      <c r="O26" s="44">
        <v>1000</v>
      </c>
      <c r="P26" s="44">
        <v>1000</v>
      </c>
      <c r="Q26" s="44">
        <v>1000</v>
      </c>
      <c r="R26" s="18">
        <f t="shared" si="0"/>
        <v>4030</v>
      </c>
      <c r="S26" s="19">
        <f>(SMALL((G26,I26,K26,M26,O26,Q26),1))+(SMALL((G26,I26,K26,M26,O26,Q26),2))+(SMALL((G26,I26,K26,M26,O26,Q26),3))+(SMALL((G26,I26,K26,M26,O26,Q26),4))</f>
        <v>2030</v>
      </c>
    </row>
    <row r="27" spans="1:19" ht="12.75">
      <c r="A27" s="10">
        <v>24</v>
      </c>
      <c r="B27" s="23" t="s">
        <v>91</v>
      </c>
      <c r="C27" s="30" t="s">
        <v>160</v>
      </c>
      <c r="D27" s="27" t="s">
        <v>116</v>
      </c>
      <c r="E27" s="27" t="s">
        <v>17</v>
      </c>
      <c r="F27" s="5">
        <v>104</v>
      </c>
      <c r="G27" s="17">
        <v>20</v>
      </c>
      <c r="H27" s="4">
        <v>73</v>
      </c>
      <c r="I27" s="9">
        <v>13</v>
      </c>
      <c r="J27" s="44">
        <v>1000</v>
      </c>
      <c r="K27" s="44">
        <v>1000</v>
      </c>
      <c r="L27" s="44">
        <v>1000</v>
      </c>
      <c r="M27" s="44">
        <v>1000</v>
      </c>
      <c r="N27" s="44">
        <v>1000</v>
      </c>
      <c r="O27" s="44">
        <v>1000</v>
      </c>
      <c r="P27" s="44">
        <v>1000</v>
      </c>
      <c r="Q27" s="44">
        <v>1000</v>
      </c>
      <c r="R27" s="18">
        <f t="shared" si="0"/>
        <v>4033</v>
      </c>
      <c r="S27" s="19">
        <f>(SMALL((G27,I27,K27,M27,O27,Q27),1))+(SMALL((G27,I27,K27,M27,O27,Q27),2))+(SMALL((G27,I27,K27,M27,O27,Q27),3))+(SMALL((G27,I27,K27,M27,O27,Q27),4))</f>
        <v>2033</v>
      </c>
    </row>
    <row r="28" spans="1:19" ht="12.75">
      <c r="A28" s="10">
        <v>25</v>
      </c>
      <c r="B28" s="23" t="s">
        <v>94</v>
      </c>
      <c r="C28" s="30" t="s">
        <v>159</v>
      </c>
      <c r="D28" s="27" t="s">
        <v>95</v>
      </c>
      <c r="E28" s="27" t="s">
        <v>16</v>
      </c>
      <c r="F28" s="5">
        <v>103</v>
      </c>
      <c r="G28" s="17">
        <v>19</v>
      </c>
      <c r="H28" s="44">
        <v>1000</v>
      </c>
      <c r="I28" s="44">
        <v>1000</v>
      </c>
      <c r="J28" s="44">
        <v>1000</v>
      </c>
      <c r="K28" s="44">
        <v>1000</v>
      </c>
      <c r="L28" s="44">
        <v>1000</v>
      </c>
      <c r="M28" s="44">
        <v>1000</v>
      </c>
      <c r="N28" s="44">
        <v>1000</v>
      </c>
      <c r="O28" s="44">
        <v>1000</v>
      </c>
      <c r="P28" s="4">
        <v>86</v>
      </c>
      <c r="Q28" s="9">
        <v>17</v>
      </c>
      <c r="R28" s="18">
        <f t="shared" si="0"/>
        <v>4036</v>
      </c>
      <c r="S28" s="19">
        <f>(SMALL((G28,I28,K28,M28,O28,Q28),1))+(SMALL((G28,I28,K28,M28,O28,Q28),2))+(SMALL((G28,I28,K28,M28,O28,Q28),3))+(SMALL((G28,I28,K28,M28,O28,Q28),4))</f>
        <v>2036</v>
      </c>
    </row>
    <row r="29" spans="1:19" ht="12.75">
      <c r="A29" s="10">
        <v>26</v>
      </c>
      <c r="B29" s="23" t="s">
        <v>148</v>
      </c>
      <c r="C29" s="24" t="s">
        <v>204</v>
      </c>
      <c r="D29" s="27" t="s">
        <v>116</v>
      </c>
      <c r="E29" s="27" t="s">
        <v>17</v>
      </c>
      <c r="F29" s="44">
        <v>1000</v>
      </c>
      <c r="G29" s="44">
        <v>1000</v>
      </c>
      <c r="H29" s="4">
        <v>104</v>
      </c>
      <c r="I29" s="9">
        <v>19</v>
      </c>
      <c r="J29" s="44">
        <v>1000</v>
      </c>
      <c r="K29" s="44">
        <v>1000</v>
      </c>
      <c r="L29" s="4">
        <v>91</v>
      </c>
      <c r="M29" s="9">
        <v>18</v>
      </c>
      <c r="N29" s="44">
        <v>1000</v>
      </c>
      <c r="O29" s="44">
        <v>1000</v>
      </c>
      <c r="P29" s="44">
        <v>1000</v>
      </c>
      <c r="Q29" s="44">
        <v>1000</v>
      </c>
      <c r="R29" s="18">
        <f t="shared" si="0"/>
        <v>4037</v>
      </c>
      <c r="S29" s="19">
        <f>(SMALL((G29,I29,K29,M29,O29,Q29),1))+(SMALL((G29,I29,K29,M29,O29,Q29),2))+(SMALL((G29,I29,K29,M29,O29,Q29),3))+(SMALL((G29,I29,K29,M29,O29,Q29),4))</f>
        <v>2037</v>
      </c>
    </row>
    <row r="30" spans="1:19" ht="12.75">
      <c r="A30" s="10">
        <v>27</v>
      </c>
      <c r="B30" s="24" t="s">
        <v>26</v>
      </c>
      <c r="C30" s="24" t="s">
        <v>202</v>
      </c>
      <c r="D30" s="29" t="s">
        <v>167</v>
      </c>
      <c r="E30" s="29" t="s">
        <v>50</v>
      </c>
      <c r="F30" s="44">
        <v>1000</v>
      </c>
      <c r="G30" s="44">
        <v>1000</v>
      </c>
      <c r="H30" s="44">
        <v>1000</v>
      </c>
      <c r="I30" s="44">
        <v>1000</v>
      </c>
      <c r="J30" s="5">
        <v>53</v>
      </c>
      <c r="K30" s="17">
        <v>7</v>
      </c>
      <c r="L30" s="44">
        <v>1000</v>
      </c>
      <c r="M30" s="44">
        <v>1000</v>
      </c>
      <c r="N30" s="44">
        <v>1000</v>
      </c>
      <c r="O30" s="44">
        <v>1000</v>
      </c>
      <c r="P30" s="44">
        <v>1000</v>
      </c>
      <c r="Q30" s="44">
        <v>1000</v>
      </c>
      <c r="R30" s="18">
        <f t="shared" si="0"/>
        <v>5007</v>
      </c>
      <c r="S30" s="19">
        <f>(SMALL((G30,I30,K30,M30,O30,Q30),1))+(SMALL((G30,I30,K30,M30,O30,Q30),2))+(SMALL((G30,I30,K30,M30,O30,Q30),3))+(SMALL((G30,I30,K30,M30,O30,Q30),4))</f>
        <v>3007</v>
      </c>
    </row>
    <row r="31" spans="1:19" ht="12.75">
      <c r="A31" s="10">
        <v>28</v>
      </c>
      <c r="B31" s="24" t="s">
        <v>166</v>
      </c>
      <c r="C31" s="30" t="s">
        <v>205</v>
      </c>
      <c r="D31" s="29" t="s">
        <v>165</v>
      </c>
      <c r="E31" s="29" t="s">
        <v>46</v>
      </c>
      <c r="F31" s="44">
        <v>1000</v>
      </c>
      <c r="G31" s="44">
        <v>1000</v>
      </c>
      <c r="H31" s="44">
        <v>1000</v>
      </c>
      <c r="I31" s="44">
        <v>1000</v>
      </c>
      <c r="J31" s="5">
        <v>63</v>
      </c>
      <c r="K31" s="17">
        <v>10</v>
      </c>
      <c r="L31" s="44">
        <v>1000</v>
      </c>
      <c r="M31" s="44">
        <v>1000</v>
      </c>
      <c r="N31" s="44">
        <v>1000</v>
      </c>
      <c r="O31" s="44">
        <v>1000</v>
      </c>
      <c r="P31" s="44">
        <v>1000</v>
      </c>
      <c r="Q31" s="44">
        <v>1000</v>
      </c>
      <c r="R31" s="18">
        <f t="shared" si="0"/>
        <v>5010</v>
      </c>
      <c r="S31" s="19">
        <f>(SMALL((G31,I31,K31,M31,O31,Q31),1))+(SMALL((G31,I31,K31,M31,O31,Q31),2))+(SMALL((G31,I31,K31,M31,O31,Q31),3))+(SMALL((G31,I31,K31,M31,O31,Q31),4))</f>
        <v>3010</v>
      </c>
    </row>
    <row r="32" spans="1:19" ht="12.75">
      <c r="A32" s="10">
        <v>29</v>
      </c>
      <c r="B32" s="24" t="s">
        <v>243</v>
      </c>
      <c r="C32" s="24" t="s">
        <v>244</v>
      </c>
      <c r="D32" s="29" t="s">
        <v>93</v>
      </c>
      <c r="E32" s="29" t="s">
        <v>50</v>
      </c>
      <c r="F32" s="44">
        <v>1000</v>
      </c>
      <c r="G32" s="44">
        <v>1000</v>
      </c>
      <c r="H32" s="44">
        <v>1000</v>
      </c>
      <c r="I32" s="44">
        <v>1000</v>
      </c>
      <c r="J32" s="44">
        <v>1000</v>
      </c>
      <c r="K32" s="44">
        <v>1000</v>
      </c>
      <c r="L32" s="44">
        <v>1000</v>
      </c>
      <c r="M32" s="44">
        <v>1000</v>
      </c>
      <c r="N32" s="44">
        <v>1000</v>
      </c>
      <c r="O32" s="44">
        <v>1000</v>
      </c>
      <c r="P32" s="4">
        <v>68</v>
      </c>
      <c r="Q32" s="9">
        <v>12</v>
      </c>
      <c r="R32" s="18">
        <f t="shared" si="0"/>
        <v>5012</v>
      </c>
      <c r="S32" s="19">
        <f>(SMALL((G32,I32,K32,M32,O32,Q32),1))+(SMALL((G32,I32,K32,M32,O32,Q32),2))+(SMALL((G32,I32,K32,M32,O32,Q32),3))+(SMALL((G32,I32,K32,M32,O32,Q32),4))</f>
        <v>3012</v>
      </c>
    </row>
    <row r="33" spans="1:19" ht="12.75">
      <c r="A33" s="10">
        <v>30</v>
      </c>
      <c r="B33" s="23" t="s">
        <v>6</v>
      </c>
      <c r="C33" s="24" t="s">
        <v>212</v>
      </c>
      <c r="D33" s="27" t="s">
        <v>213</v>
      </c>
      <c r="E33" s="27" t="s">
        <v>214</v>
      </c>
      <c r="F33" s="44">
        <v>1000</v>
      </c>
      <c r="G33" s="44">
        <v>1000</v>
      </c>
      <c r="H33" s="44">
        <v>1000</v>
      </c>
      <c r="I33" s="44">
        <v>1000</v>
      </c>
      <c r="J33" s="44">
        <v>1000</v>
      </c>
      <c r="K33" s="44">
        <v>1000</v>
      </c>
      <c r="L33" s="44">
        <v>1000</v>
      </c>
      <c r="M33" s="44">
        <v>1000</v>
      </c>
      <c r="N33" s="5">
        <v>72</v>
      </c>
      <c r="O33" s="17">
        <v>13</v>
      </c>
      <c r="P33" s="44">
        <v>1000</v>
      </c>
      <c r="Q33" s="44">
        <v>1000</v>
      </c>
      <c r="R33" s="18">
        <f t="shared" si="0"/>
        <v>5013</v>
      </c>
      <c r="S33" s="19">
        <f>(SMALL((G33,I33,K33,M33,O33,Q33),1))+(SMALL((G33,I33,K33,M33,O33,Q33),2))+(SMALL((G33,I33,K33,M33,O33,Q33),3))+(SMALL((G33,I33,K33,M33,O33,Q33),4))</f>
        <v>3013</v>
      </c>
    </row>
    <row r="34" spans="1:19" ht="12.75">
      <c r="A34" s="10">
        <v>31</v>
      </c>
      <c r="B34" s="23" t="s">
        <v>91</v>
      </c>
      <c r="C34" s="24" t="s">
        <v>219</v>
      </c>
      <c r="D34" s="27" t="s">
        <v>216</v>
      </c>
      <c r="E34" s="27" t="s">
        <v>217</v>
      </c>
      <c r="F34" s="44">
        <v>1000</v>
      </c>
      <c r="G34" s="44">
        <v>1000</v>
      </c>
      <c r="H34" s="44">
        <v>1000</v>
      </c>
      <c r="I34" s="44">
        <v>1000</v>
      </c>
      <c r="J34" s="44">
        <v>1000</v>
      </c>
      <c r="K34" s="44">
        <v>1000</v>
      </c>
      <c r="L34" s="44">
        <v>1000</v>
      </c>
      <c r="M34" s="44">
        <v>1000</v>
      </c>
      <c r="N34" s="5">
        <v>84</v>
      </c>
      <c r="O34" s="17">
        <v>15</v>
      </c>
      <c r="P34" s="44">
        <v>1000</v>
      </c>
      <c r="Q34" s="44">
        <v>1000</v>
      </c>
      <c r="R34" s="18">
        <f t="shared" si="0"/>
        <v>5015</v>
      </c>
      <c r="S34" s="19">
        <f>(SMALL((G34,I34,K34,M34,O34,Q34),1))+(SMALL((G34,I34,K34,M34,O34,Q34),2))+(SMALL((G34,I34,K34,M34,O34,Q34),3))+(SMALL((G34,I34,K34,M34,O34,Q34),4))</f>
        <v>3015</v>
      </c>
    </row>
    <row r="35" spans="1:19" ht="12.75">
      <c r="A35" s="10">
        <v>32</v>
      </c>
      <c r="B35" s="23" t="s">
        <v>26</v>
      </c>
      <c r="C35" s="24" t="s">
        <v>203</v>
      </c>
      <c r="D35" s="27" t="s">
        <v>165</v>
      </c>
      <c r="E35" s="27" t="s">
        <v>16</v>
      </c>
      <c r="F35" s="44">
        <v>1000</v>
      </c>
      <c r="G35" s="44">
        <v>1000</v>
      </c>
      <c r="H35" s="44">
        <v>1000</v>
      </c>
      <c r="I35" s="44">
        <v>1000</v>
      </c>
      <c r="J35" s="5">
        <v>77</v>
      </c>
      <c r="K35" s="17">
        <v>15</v>
      </c>
      <c r="L35" s="44">
        <v>1000</v>
      </c>
      <c r="M35" s="44">
        <v>1000</v>
      </c>
      <c r="N35" s="44">
        <v>1000</v>
      </c>
      <c r="O35" s="44">
        <v>1000</v>
      </c>
      <c r="P35" s="44">
        <v>1000</v>
      </c>
      <c r="Q35" s="44">
        <v>1000</v>
      </c>
      <c r="R35" s="18">
        <f t="shared" si="0"/>
        <v>5015</v>
      </c>
      <c r="S35" s="19">
        <f>(SMALL((G35,I35,K35,M35,O35,Q35),1))+(SMALL((G35,I35,K35,M35,O35,Q35),2))+(SMALL((G35,I35,K35,M35,O35,Q35),3))+(SMALL((G35,I35,K35,M35,O35,Q35),4))</f>
        <v>3015</v>
      </c>
    </row>
    <row r="36" spans="1:19" ht="12.75">
      <c r="A36" s="10">
        <v>33</v>
      </c>
      <c r="B36" s="24" t="s">
        <v>94</v>
      </c>
      <c r="C36" s="24" t="s">
        <v>220</v>
      </c>
      <c r="D36" s="29" t="s">
        <v>218</v>
      </c>
      <c r="E36" s="29" t="s">
        <v>217</v>
      </c>
      <c r="F36" s="44">
        <v>1000</v>
      </c>
      <c r="G36" s="44">
        <v>1000</v>
      </c>
      <c r="H36" s="44">
        <v>1000</v>
      </c>
      <c r="I36" s="44">
        <v>1000</v>
      </c>
      <c r="J36" s="44">
        <v>1000</v>
      </c>
      <c r="K36" s="44">
        <v>1000</v>
      </c>
      <c r="L36" s="44">
        <v>1000</v>
      </c>
      <c r="M36" s="44">
        <v>1000</v>
      </c>
      <c r="N36" s="5">
        <v>87</v>
      </c>
      <c r="O36" s="17">
        <v>16</v>
      </c>
      <c r="P36" s="44">
        <v>1000</v>
      </c>
      <c r="Q36" s="44">
        <v>1000</v>
      </c>
      <c r="R36" s="18">
        <f t="shared" si="0"/>
        <v>5016</v>
      </c>
      <c r="S36" s="19">
        <f>(SMALL((G36,I36,K36,M36,O36,Q36),1))+(SMALL((G36,I36,K36,M36,O36,Q36),2))+(SMALL((G36,I36,K36,M36,O36,Q36),3))+(SMALL((G36,I36,K36,M36,O36,Q36),4))</f>
        <v>3016</v>
      </c>
    </row>
    <row r="37" spans="1:19" ht="12.75">
      <c r="A37" s="10">
        <v>34</v>
      </c>
      <c r="B37" s="23" t="s">
        <v>94</v>
      </c>
      <c r="C37" s="24" t="s">
        <v>200</v>
      </c>
      <c r="D37" s="27" t="s">
        <v>172</v>
      </c>
      <c r="E37" s="27">
        <v>452</v>
      </c>
      <c r="F37" s="44">
        <v>1000</v>
      </c>
      <c r="G37" s="44">
        <v>1000</v>
      </c>
      <c r="H37" s="44">
        <v>1000</v>
      </c>
      <c r="I37" s="44">
        <v>1000</v>
      </c>
      <c r="J37" s="5">
        <v>88</v>
      </c>
      <c r="K37" s="17">
        <v>17</v>
      </c>
      <c r="L37" s="44">
        <v>1000</v>
      </c>
      <c r="M37" s="44">
        <v>1000</v>
      </c>
      <c r="N37" s="44">
        <v>1000</v>
      </c>
      <c r="O37" s="44">
        <v>1000</v>
      </c>
      <c r="P37" s="44">
        <v>1000</v>
      </c>
      <c r="Q37" s="44">
        <v>1000</v>
      </c>
      <c r="R37" s="18">
        <f t="shared" si="0"/>
        <v>5017</v>
      </c>
      <c r="S37" s="19">
        <f>(SMALL((G37,I37,K37,M37,O37,Q37),1))+(SMALL((G37,I37,K37,M37,O37,Q37),2))+(SMALL((G37,I37,K37,M37,O37,Q37),3))+(SMALL((G37,I37,K37,M37,O37,Q37),4))</f>
        <v>3017</v>
      </c>
    </row>
    <row r="38" spans="1:19" ht="12.75">
      <c r="A38" s="10">
        <v>35</v>
      </c>
      <c r="B38" s="23" t="s">
        <v>215</v>
      </c>
      <c r="C38" s="30" t="s">
        <v>221</v>
      </c>
      <c r="D38" s="29" t="s">
        <v>218</v>
      </c>
      <c r="E38" s="29" t="s">
        <v>217</v>
      </c>
      <c r="F38" s="44">
        <v>1000</v>
      </c>
      <c r="G38" s="44">
        <v>1000</v>
      </c>
      <c r="H38" s="44">
        <v>1000</v>
      </c>
      <c r="I38" s="44">
        <v>1000</v>
      </c>
      <c r="J38" s="44">
        <v>1000</v>
      </c>
      <c r="K38" s="44">
        <v>1000</v>
      </c>
      <c r="L38" s="44">
        <v>1000</v>
      </c>
      <c r="M38" s="44">
        <v>1000</v>
      </c>
      <c r="N38" s="5">
        <v>91</v>
      </c>
      <c r="O38" s="17">
        <v>17</v>
      </c>
      <c r="P38" s="44">
        <v>1000</v>
      </c>
      <c r="Q38" s="44">
        <v>1000</v>
      </c>
      <c r="R38" s="18">
        <f t="shared" si="0"/>
        <v>5017</v>
      </c>
      <c r="S38" s="19">
        <f>(SMALL((G38,I38,K38,M38,O38,Q38),1))+(SMALL((G38,I38,K38,M38,O38,Q38),2))+(SMALL((G38,I38,K38,M38,O38,Q38),3))+(SMALL((G38,I38,K38,M38,O38,Q38),4))</f>
        <v>3017</v>
      </c>
    </row>
    <row r="39" spans="1:19" ht="12.75">
      <c r="A39" s="10">
        <v>36</v>
      </c>
      <c r="B39" s="23" t="s">
        <v>215</v>
      </c>
      <c r="C39" s="30" t="s">
        <v>219</v>
      </c>
      <c r="D39" s="27" t="s">
        <v>216</v>
      </c>
      <c r="E39" s="27" t="s">
        <v>217</v>
      </c>
      <c r="F39" s="44">
        <v>1000</v>
      </c>
      <c r="G39" s="44">
        <v>1000</v>
      </c>
      <c r="H39" s="44">
        <v>1000</v>
      </c>
      <c r="I39" s="44">
        <v>1000</v>
      </c>
      <c r="J39" s="44">
        <v>1000</v>
      </c>
      <c r="K39" s="44">
        <v>1000</v>
      </c>
      <c r="L39" s="44">
        <v>1000</v>
      </c>
      <c r="M39" s="44">
        <v>1000</v>
      </c>
      <c r="N39" s="5">
        <v>100</v>
      </c>
      <c r="O39" s="17">
        <v>18</v>
      </c>
      <c r="P39" s="44">
        <v>1000</v>
      </c>
      <c r="Q39" s="44">
        <v>1000</v>
      </c>
      <c r="R39" s="18">
        <f t="shared" si="0"/>
        <v>5018</v>
      </c>
      <c r="S39" s="19">
        <f>(SMALL((G39,I39,K39,M39,O39,Q39),1))+(SMALL((G39,I39,K39,M39,O39,Q39),2))+(SMALL((G39,I39,K39,M39,O39,Q39),3))+(SMALL((G39,I39,K39,M39,O39,Q39),4))</f>
        <v>3018</v>
      </c>
    </row>
    <row r="40" spans="1:19" ht="12.75">
      <c r="A40" s="10">
        <v>37</v>
      </c>
      <c r="B40" s="24" t="s">
        <v>6</v>
      </c>
      <c r="C40" s="30" t="s">
        <v>198</v>
      </c>
      <c r="D40" s="29" t="s">
        <v>164</v>
      </c>
      <c r="E40" s="29" t="s">
        <v>17</v>
      </c>
      <c r="F40" s="44">
        <v>1000</v>
      </c>
      <c r="G40" s="44">
        <v>1000</v>
      </c>
      <c r="H40" s="44">
        <v>1000</v>
      </c>
      <c r="I40" s="44">
        <v>1000</v>
      </c>
      <c r="J40" s="5">
        <v>107</v>
      </c>
      <c r="K40" s="17">
        <v>22</v>
      </c>
      <c r="L40" s="44">
        <v>1000</v>
      </c>
      <c r="M40" s="44">
        <v>1000</v>
      </c>
      <c r="N40" s="44">
        <v>1000</v>
      </c>
      <c r="O40" s="44">
        <v>1000</v>
      </c>
      <c r="P40" s="44">
        <v>1000</v>
      </c>
      <c r="Q40" s="44">
        <v>1000</v>
      </c>
      <c r="R40" s="18">
        <f t="shared" si="0"/>
        <v>5022</v>
      </c>
      <c r="S40" s="19">
        <f>(SMALL((G40,I40,K40,M40,O40,Q40),1))+(SMALL((G40,I40,K40,M40,O40,Q40),2))+(SMALL((G40,I40,K40,M40,O40,Q40),3))+(SMALL((G40,I40,K40,M40,O40,Q40),4))</f>
        <v>3022</v>
      </c>
    </row>
    <row r="41" spans="1:19" ht="12.75">
      <c r="A41" s="10">
        <v>38</v>
      </c>
      <c r="B41" s="24" t="s">
        <v>245</v>
      </c>
      <c r="C41" s="30" t="s">
        <v>247</v>
      </c>
      <c r="D41" s="29" t="s">
        <v>248</v>
      </c>
      <c r="E41" s="29">
        <v>456</v>
      </c>
      <c r="F41" s="44">
        <v>1000</v>
      </c>
      <c r="G41" s="44">
        <v>1000</v>
      </c>
      <c r="H41" s="44">
        <v>1000</v>
      </c>
      <c r="I41" s="44">
        <v>1000</v>
      </c>
      <c r="J41" s="44">
        <v>1000</v>
      </c>
      <c r="K41" s="44">
        <v>1000</v>
      </c>
      <c r="L41" s="44">
        <v>1000</v>
      </c>
      <c r="M41" s="44">
        <v>1000</v>
      </c>
      <c r="N41" s="44">
        <v>1000</v>
      </c>
      <c r="O41" s="44">
        <v>1000</v>
      </c>
      <c r="P41" s="4">
        <v>127</v>
      </c>
      <c r="Q41" s="9">
        <v>23</v>
      </c>
      <c r="R41" s="18">
        <f t="shared" si="0"/>
        <v>5023</v>
      </c>
      <c r="S41" s="19">
        <f>(SMALL((G41,I41,K41,M41,O41,Q41),1))+(SMALL((G41,I41,K41,M41,O41,Q41),2))+(SMALL((G41,I41,K41,M41,O41,Q41),3))+(SMALL((G41,I41,K41,M41,O41,Q41),4))</f>
        <v>3023</v>
      </c>
    </row>
    <row r="42" spans="1:19" ht="12.75">
      <c r="A42" s="10">
        <v>39</v>
      </c>
      <c r="B42" s="23" t="s">
        <v>26</v>
      </c>
      <c r="C42" s="24" t="s">
        <v>201</v>
      </c>
      <c r="D42" s="27" t="s">
        <v>172</v>
      </c>
      <c r="E42" s="27" t="s">
        <v>173</v>
      </c>
      <c r="F42" s="44">
        <v>1000</v>
      </c>
      <c r="G42" s="44">
        <v>1000</v>
      </c>
      <c r="H42" s="44">
        <v>1000</v>
      </c>
      <c r="I42" s="44">
        <v>1000</v>
      </c>
      <c r="J42" s="5">
        <v>111</v>
      </c>
      <c r="K42" s="17">
        <v>24</v>
      </c>
      <c r="L42" s="44">
        <v>1000</v>
      </c>
      <c r="M42" s="44">
        <v>1000</v>
      </c>
      <c r="N42" s="44">
        <v>1000</v>
      </c>
      <c r="O42" s="44">
        <v>1000</v>
      </c>
      <c r="P42" s="44">
        <v>1000</v>
      </c>
      <c r="Q42" s="44">
        <v>1000</v>
      </c>
      <c r="R42" s="18">
        <f t="shared" si="0"/>
        <v>5024</v>
      </c>
      <c r="S42" s="19">
        <f>(SMALL((G42,I42,K42,M42,O42,Q42),1))+(SMALL((G42,I42,K42,M42,O42,Q42),2))+(SMALL((G42,I42,K42,M42,O42,Q42),3))+(SMALL((G42,I42,K42,M42,O42,Q42),4))</f>
        <v>3024</v>
      </c>
    </row>
    <row r="43" spans="1:19" ht="12.75">
      <c r="A43" s="14"/>
      <c r="B43" s="25"/>
      <c r="C43" s="25"/>
      <c r="D43" s="25"/>
      <c r="E43" s="25"/>
      <c r="F43" s="2"/>
      <c r="G43" s="2"/>
      <c r="H43" s="12"/>
      <c r="I43" s="12"/>
      <c r="J43" s="2"/>
      <c r="K43" s="2"/>
      <c r="L43" s="12"/>
      <c r="M43" s="12"/>
      <c r="N43" s="12"/>
      <c r="O43" s="12"/>
      <c r="P43" s="2"/>
      <c r="Q43" s="2"/>
      <c r="R43" s="13"/>
      <c r="S43" s="13"/>
    </row>
    <row r="44" spans="1:19" ht="12.75">
      <c r="A44" s="14"/>
      <c r="B44" s="25"/>
      <c r="C44" s="25"/>
      <c r="D44" s="25"/>
      <c r="E44" s="25"/>
      <c r="F44" s="2"/>
      <c r="G44" s="2"/>
      <c r="H44" s="12"/>
      <c r="I44" s="12"/>
      <c r="J44" s="2"/>
      <c r="K44" s="2"/>
      <c r="L44" s="12"/>
      <c r="M44" s="12"/>
      <c r="N44" s="12"/>
      <c r="O44" s="12"/>
      <c r="P44" s="2"/>
      <c r="Q44" s="2"/>
      <c r="R44" s="13"/>
      <c r="S44" s="13"/>
    </row>
    <row r="45" spans="1:19" ht="12.75">
      <c r="A45" s="14"/>
      <c r="B45" s="25"/>
      <c r="C45" s="25"/>
      <c r="D45" s="25"/>
      <c r="E45" s="25"/>
      <c r="F45" s="2"/>
      <c r="G45" s="2"/>
      <c r="H45" s="12"/>
      <c r="I45" s="12"/>
      <c r="J45" s="2"/>
      <c r="K45" s="2"/>
      <c r="L45" s="12"/>
      <c r="M45" s="12"/>
      <c r="N45" s="12"/>
      <c r="O45" s="12"/>
      <c r="P45" s="2"/>
      <c r="Q45" s="2"/>
      <c r="R45" s="13"/>
      <c r="S45" s="13"/>
    </row>
  </sheetData>
  <sheetProtection/>
  <mergeCells count="10">
    <mergeCell ref="A1:E1"/>
    <mergeCell ref="A2:E2"/>
    <mergeCell ref="R1:S2"/>
    <mergeCell ref="N2:O2"/>
    <mergeCell ref="P2:Q2"/>
    <mergeCell ref="F1:Q1"/>
    <mergeCell ref="F2:G2"/>
    <mergeCell ref="H2:I2"/>
    <mergeCell ref="J2:K2"/>
    <mergeCell ref="L2:M2"/>
  </mergeCells>
  <conditionalFormatting sqref="R4:S42">
    <cfRule type="cellIs" priority="1" dxfId="1" operator="between" stopIfTrue="1">
      <formula>1</formula>
      <formula>5999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0.8515625" style="54" customWidth="1"/>
    <col min="2" max="2" width="14.7109375" style="55" bestFit="1" customWidth="1"/>
    <col min="3" max="3" width="9.28125" style="49" bestFit="1" customWidth="1"/>
    <col min="4" max="4" width="10.57421875" style="49" bestFit="1" customWidth="1"/>
    <col min="5" max="5" width="14.140625" style="55" bestFit="1" customWidth="1"/>
    <col min="6" max="6" width="13.57421875" style="55" bestFit="1" customWidth="1"/>
  </cols>
  <sheetData>
    <row r="1" spans="1:6" ht="18">
      <c r="A1" s="107" t="s">
        <v>234</v>
      </c>
      <c r="B1" s="108"/>
      <c r="C1" s="108"/>
      <c r="D1" s="108"/>
      <c r="E1" s="108"/>
      <c r="F1" s="108"/>
    </row>
    <row r="3" spans="1:6" ht="15.75">
      <c r="A3" s="45" t="s">
        <v>242</v>
      </c>
      <c r="B3" s="46"/>
      <c r="C3" s="46"/>
      <c r="D3" s="46"/>
      <c r="E3" s="46"/>
      <c r="F3" s="46"/>
    </row>
    <row r="4" spans="1:6" ht="12.75">
      <c r="A4" s="47">
        <v>5.468</v>
      </c>
      <c r="B4" s="58" t="s">
        <v>123</v>
      </c>
      <c r="C4" s="49" t="s">
        <v>42</v>
      </c>
      <c r="D4" s="50" t="s">
        <v>43</v>
      </c>
      <c r="E4" s="51" t="s">
        <v>45</v>
      </c>
      <c r="F4" s="51" t="s">
        <v>44</v>
      </c>
    </row>
    <row r="5" spans="1:6" ht="12.75">
      <c r="A5" s="47">
        <v>5.447</v>
      </c>
      <c r="B5" s="58" t="s">
        <v>125</v>
      </c>
      <c r="C5" s="49" t="s">
        <v>26</v>
      </c>
      <c r="D5" s="50" t="s">
        <v>27</v>
      </c>
      <c r="E5" s="51" t="s">
        <v>28</v>
      </c>
      <c r="F5" s="51" t="s">
        <v>44</v>
      </c>
    </row>
    <row r="6" spans="1:6" ht="12.75">
      <c r="A6" s="47">
        <v>5.443</v>
      </c>
      <c r="B6" s="58" t="s">
        <v>125</v>
      </c>
      <c r="C6" s="49" t="s">
        <v>6</v>
      </c>
      <c r="D6" s="50" t="s">
        <v>13</v>
      </c>
      <c r="E6" s="51" t="s">
        <v>14</v>
      </c>
      <c r="F6" s="51" t="s">
        <v>44</v>
      </c>
    </row>
    <row r="7" spans="1:6" ht="12.75">
      <c r="A7" s="47">
        <v>5.38</v>
      </c>
      <c r="B7" s="58" t="s">
        <v>125</v>
      </c>
      <c r="C7" s="49" t="s">
        <v>9</v>
      </c>
      <c r="D7" s="50" t="s">
        <v>10</v>
      </c>
      <c r="E7" s="51" t="s">
        <v>28</v>
      </c>
      <c r="F7" s="51" t="s">
        <v>16</v>
      </c>
    </row>
    <row r="8" spans="1:6" ht="12.75">
      <c r="A8" s="47">
        <v>5.348</v>
      </c>
      <c r="B8" s="58" t="s">
        <v>125</v>
      </c>
      <c r="C8" s="49" t="s">
        <v>42</v>
      </c>
      <c r="D8" s="50" t="s">
        <v>43</v>
      </c>
      <c r="E8" s="51" t="s">
        <v>45</v>
      </c>
      <c r="F8" s="51" t="s">
        <v>44</v>
      </c>
    </row>
    <row r="9" spans="1:6" ht="12.75">
      <c r="A9" s="47">
        <v>5.348</v>
      </c>
      <c r="B9" s="48" t="s">
        <v>124</v>
      </c>
      <c r="C9" s="49" t="s">
        <v>9</v>
      </c>
      <c r="D9" s="50" t="s">
        <v>10</v>
      </c>
      <c r="E9" s="51" t="s">
        <v>28</v>
      </c>
      <c r="F9" s="51" t="s">
        <v>16</v>
      </c>
    </row>
    <row r="10" spans="1:6" ht="12.75">
      <c r="A10" s="47">
        <v>5.24</v>
      </c>
      <c r="B10" s="48" t="s">
        <v>122</v>
      </c>
      <c r="C10" s="49" t="s">
        <v>42</v>
      </c>
      <c r="D10" s="50" t="s">
        <v>43</v>
      </c>
      <c r="E10" s="51" t="s">
        <v>45</v>
      </c>
      <c r="F10" s="51" t="s">
        <v>44</v>
      </c>
    </row>
    <row r="11" spans="1:6" ht="12.75">
      <c r="A11" s="47">
        <v>5.175</v>
      </c>
      <c r="B11" s="48" t="s">
        <v>124</v>
      </c>
      <c r="C11" s="49" t="s">
        <v>6</v>
      </c>
      <c r="D11" s="50" t="s">
        <v>13</v>
      </c>
      <c r="E11" s="51" t="s">
        <v>14</v>
      </c>
      <c r="F11" s="51" t="s">
        <v>44</v>
      </c>
    </row>
    <row r="12" spans="1:6" ht="12.75">
      <c r="A12" s="47">
        <v>5.134</v>
      </c>
      <c r="B12" s="58" t="s">
        <v>125</v>
      </c>
      <c r="C12" s="49" t="s">
        <v>11</v>
      </c>
      <c r="D12" s="50" t="s">
        <v>12</v>
      </c>
      <c r="E12" s="51" t="s">
        <v>15</v>
      </c>
      <c r="F12" s="51" t="s">
        <v>16</v>
      </c>
    </row>
    <row r="13" spans="1:6" ht="12.75">
      <c r="A13" s="47">
        <v>5.095</v>
      </c>
      <c r="B13" s="48" t="s">
        <v>124</v>
      </c>
      <c r="C13" s="49" t="s">
        <v>7</v>
      </c>
      <c r="D13" s="50" t="s">
        <v>8</v>
      </c>
      <c r="E13" s="51" t="s">
        <v>30</v>
      </c>
      <c r="F13" s="51" t="s">
        <v>66</v>
      </c>
    </row>
    <row r="14" spans="1:6" ht="12.75">
      <c r="A14" s="47">
        <v>5.045</v>
      </c>
      <c r="B14" s="48" t="s">
        <v>124</v>
      </c>
      <c r="C14" s="49" t="s">
        <v>52</v>
      </c>
      <c r="D14" s="50" t="s">
        <v>150</v>
      </c>
      <c r="E14" s="51" t="s">
        <v>51</v>
      </c>
      <c r="F14" s="51" t="s">
        <v>50</v>
      </c>
    </row>
    <row r="15" spans="1:6" ht="12.75">
      <c r="A15" s="47">
        <v>5.016</v>
      </c>
      <c r="B15" s="48" t="s">
        <v>124</v>
      </c>
      <c r="C15" s="49" t="s">
        <v>26</v>
      </c>
      <c r="D15" s="50" t="s">
        <v>27</v>
      </c>
      <c r="E15" s="51" t="s">
        <v>28</v>
      </c>
      <c r="F15" s="51" t="s">
        <v>44</v>
      </c>
    </row>
    <row r="16" spans="1:6" ht="12.75">
      <c r="A16" s="47">
        <v>5.014</v>
      </c>
      <c r="B16" s="58" t="s">
        <v>125</v>
      </c>
      <c r="C16" s="49" t="s">
        <v>18</v>
      </c>
      <c r="D16" s="50" t="s">
        <v>150</v>
      </c>
      <c r="E16" s="51" t="s">
        <v>39</v>
      </c>
      <c r="F16" s="51" t="s">
        <v>50</v>
      </c>
    </row>
    <row r="17" spans="1:6" ht="12.75">
      <c r="A17" s="47">
        <v>5.009</v>
      </c>
      <c r="B17" s="48" t="s">
        <v>124</v>
      </c>
      <c r="C17" s="49" t="s">
        <v>42</v>
      </c>
      <c r="D17" s="50" t="s">
        <v>43</v>
      </c>
      <c r="E17" s="51" t="s">
        <v>45</v>
      </c>
      <c r="F17" s="51" t="s">
        <v>44</v>
      </c>
    </row>
    <row r="19" spans="1:6" ht="15.75">
      <c r="A19" s="45" t="s">
        <v>235</v>
      </c>
      <c r="B19" s="46"/>
      <c r="C19" s="46"/>
      <c r="D19" s="46"/>
      <c r="E19" s="46"/>
      <c r="F19" s="46"/>
    </row>
    <row r="20" spans="1:6" ht="12.75">
      <c r="A20" s="52" t="s">
        <v>224</v>
      </c>
      <c r="B20" s="48" t="s">
        <v>123</v>
      </c>
      <c r="C20" s="49" t="s">
        <v>42</v>
      </c>
      <c r="D20" s="50" t="s">
        <v>43</v>
      </c>
      <c r="E20" s="51" t="s">
        <v>45</v>
      </c>
      <c r="F20" s="51" t="s">
        <v>44</v>
      </c>
    </row>
    <row r="21" spans="1:6" ht="12.75">
      <c r="A21" s="52" t="s">
        <v>224</v>
      </c>
      <c r="B21" s="48" t="s">
        <v>122</v>
      </c>
      <c r="C21" s="49" t="s">
        <v>52</v>
      </c>
      <c r="D21" s="49" t="s">
        <v>150</v>
      </c>
      <c r="E21" s="53" t="s">
        <v>51</v>
      </c>
      <c r="F21" s="53" t="s">
        <v>50</v>
      </c>
    </row>
    <row r="22" spans="1:6" ht="12.75">
      <c r="A22" s="52" t="s">
        <v>224</v>
      </c>
      <c r="B22" s="48" t="s">
        <v>124</v>
      </c>
      <c r="C22" s="49" t="s">
        <v>53</v>
      </c>
      <c r="D22" s="50" t="s">
        <v>151</v>
      </c>
      <c r="E22" s="51" t="s">
        <v>39</v>
      </c>
      <c r="F22" s="51" t="s">
        <v>50</v>
      </c>
    </row>
    <row r="23" spans="1:6" ht="12.75">
      <c r="A23" s="52" t="s">
        <v>224</v>
      </c>
      <c r="B23" s="48" t="s">
        <v>125</v>
      </c>
      <c r="C23" s="49" t="s">
        <v>6</v>
      </c>
      <c r="D23" s="50" t="s">
        <v>13</v>
      </c>
      <c r="E23" s="51" t="s">
        <v>14</v>
      </c>
      <c r="F23" s="51" t="s">
        <v>44</v>
      </c>
    </row>
    <row r="24" spans="1:6" ht="12.75">
      <c r="A24" s="52" t="s">
        <v>224</v>
      </c>
      <c r="B24" s="48" t="s">
        <v>125</v>
      </c>
      <c r="C24" s="49" t="s">
        <v>7</v>
      </c>
      <c r="D24" s="50" t="s">
        <v>8</v>
      </c>
      <c r="E24" s="51" t="s">
        <v>30</v>
      </c>
      <c r="F24" s="51" t="s">
        <v>66</v>
      </c>
    </row>
    <row r="26" spans="1:6" ht="15.75">
      <c r="A26" s="45" t="s">
        <v>236</v>
      </c>
      <c r="B26" s="46"/>
      <c r="C26" s="46"/>
      <c r="D26" s="46"/>
      <c r="E26" s="46"/>
      <c r="F26" s="46"/>
    </row>
    <row r="27" spans="1:6" ht="12.75">
      <c r="A27" s="52" t="s">
        <v>226</v>
      </c>
      <c r="B27" s="48" t="s">
        <v>123</v>
      </c>
      <c r="C27" s="49" t="s">
        <v>11</v>
      </c>
      <c r="D27" s="50" t="s">
        <v>12</v>
      </c>
      <c r="E27" s="51" t="s">
        <v>15</v>
      </c>
      <c r="F27" s="51" t="s">
        <v>16</v>
      </c>
    </row>
    <row r="28" spans="1:6" ht="12.75">
      <c r="A28" s="52" t="s">
        <v>226</v>
      </c>
      <c r="B28" s="48" t="s">
        <v>123</v>
      </c>
      <c r="C28" s="49" t="s">
        <v>42</v>
      </c>
      <c r="D28" s="49" t="s">
        <v>43</v>
      </c>
      <c r="E28" s="53" t="s">
        <v>45</v>
      </c>
      <c r="F28" s="53" t="s">
        <v>44</v>
      </c>
    </row>
    <row r="29" spans="1:6" ht="12.75">
      <c r="A29" s="52" t="s">
        <v>226</v>
      </c>
      <c r="B29" s="48" t="s">
        <v>124</v>
      </c>
      <c r="C29" s="49" t="s">
        <v>9</v>
      </c>
      <c r="D29" s="50" t="s">
        <v>10</v>
      </c>
      <c r="E29" s="51" t="s">
        <v>28</v>
      </c>
      <c r="F29" s="51" t="s">
        <v>16</v>
      </c>
    </row>
    <row r="30" spans="1:6" ht="12.75">
      <c r="A30" s="52" t="s">
        <v>226</v>
      </c>
      <c r="B30" s="48" t="s">
        <v>125</v>
      </c>
      <c r="C30" s="49" t="s">
        <v>40</v>
      </c>
      <c r="D30" s="50" t="s">
        <v>152</v>
      </c>
      <c r="E30" s="51" t="s">
        <v>41</v>
      </c>
      <c r="F30" s="51" t="s">
        <v>17</v>
      </c>
    </row>
    <row r="31" spans="1:6" ht="12.75">
      <c r="A31" s="52" t="s">
        <v>226</v>
      </c>
      <c r="B31" s="48" t="s">
        <v>125</v>
      </c>
      <c r="C31" s="49" t="s">
        <v>6</v>
      </c>
      <c r="D31" s="50" t="s">
        <v>13</v>
      </c>
      <c r="E31" s="51" t="s">
        <v>14</v>
      </c>
      <c r="F31" s="51" t="s">
        <v>44</v>
      </c>
    </row>
    <row r="32" spans="1:6" ht="12.75">
      <c r="A32" s="52" t="s">
        <v>226</v>
      </c>
      <c r="B32" s="48" t="s">
        <v>125</v>
      </c>
      <c r="C32" s="49" t="s">
        <v>9</v>
      </c>
      <c r="D32" s="50" t="s">
        <v>10</v>
      </c>
      <c r="E32" s="51" t="s">
        <v>28</v>
      </c>
      <c r="F32" s="51" t="s">
        <v>16</v>
      </c>
    </row>
    <row r="34" spans="1:6" ht="15.75">
      <c r="A34" s="45" t="s">
        <v>237</v>
      </c>
      <c r="B34" s="46"/>
      <c r="C34" s="46"/>
      <c r="D34" s="46"/>
      <c r="E34" s="46"/>
      <c r="F34" s="46"/>
    </row>
    <row r="35" spans="1:6" ht="12.75">
      <c r="A35" s="52" t="s">
        <v>227</v>
      </c>
      <c r="B35" s="48" t="s">
        <v>124</v>
      </c>
      <c r="C35" s="49" t="s">
        <v>9</v>
      </c>
      <c r="D35" s="50" t="s">
        <v>10</v>
      </c>
      <c r="E35" s="51" t="s">
        <v>28</v>
      </c>
      <c r="F35" s="51" t="s">
        <v>16</v>
      </c>
    </row>
    <row r="36" spans="1:6" ht="12.75">
      <c r="A36" s="52" t="s">
        <v>249</v>
      </c>
      <c r="B36" s="48" t="s">
        <v>125</v>
      </c>
      <c r="C36" s="49" t="s">
        <v>18</v>
      </c>
      <c r="D36" s="50" t="s">
        <v>150</v>
      </c>
      <c r="E36" s="51" t="s">
        <v>39</v>
      </c>
      <c r="F36" s="51" t="s">
        <v>50</v>
      </c>
    </row>
    <row r="37" spans="1:6" ht="12.75">
      <c r="A37" s="52" t="s">
        <v>250</v>
      </c>
      <c r="B37" s="48" t="s">
        <v>125</v>
      </c>
      <c r="C37" s="49" t="s">
        <v>26</v>
      </c>
      <c r="D37" s="50" t="s">
        <v>27</v>
      </c>
      <c r="E37" s="51" t="s">
        <v>28</v>
      </c>
      <c r="F37" s="51" t="s">
        <v>44</v>
      </c>
    </row>
    <row r="39" spans="1:6" ht="15.75">
      <c r="A39" s="45" t="s">
        <v>238</v>
      </c>
      <c r="B39" s="46"/>
      <c r="C39" s="46"/>
      <c r="D39" s="46"/>
      <c r="E39" s="46"/>
      <c r="F39" s="46"/>
    </row>
    <row r="40" spans="1:6" ht="12.75">
      <c r="A40" s="52" t="s">
        <v>228</v>
      </c>
      <c r="B40" s="48" t="s">
        <v>122</v>
      </c>
      <c r="C40" s="49" t="s">
        <v>42</v>
      </c>
      <c r="D40" s="50" t="s">
        <v>43</v>
      </c>
      <c r="E40" s="51" t="s">
        <v>45</v>
      </c>
      <c r="F40" s="51" t="s">
        <v>44</v>
      </c>
    </row>
    <row r="41" spans="1:6" ht="12.75">
      <c r="A41" s="52" t="s">
        <v>251</v>
      </c>
      <c r="B41" s="48" t="s">
        <v>125</v>
      </c>
      <c r="C41" s="49" t="s">
        <v>9</v>
      </c>
      <c r="D41" s="50" t="s">
        <v>10</v>
      </c>
      <c r="E41" s="51" t="s">
        <v>28</v>
      </c>
      <c r="F41" s="51" t="s">
        <v>16</v>
      </c>
    </row>
    <row r="42" spans="1:6" ht="12.75">
      <c r="A42" s="52" t="s">
        <v>229</v>
      </c>
      <c r="B42" s="48" t="s">
        <v>120</v>
      </c>
      <c r="C42" s="49" t="s">
        <v>42</v>
      </c>
      <c r="D42" s="49" t="s">
        <v>43</v>
      </c>
      <c r="E42" s="53" t="s">
        <v>45</v>
      </c>
      <c r="F42" s="53" t="s">
        <v>44</v>
      </c>
    </row>
    <row r="43" spans="1:6" ht="12.75">
      <c r="A43" s="52" t="s">
        <v>229</v>
      </c>
      <c r="B43" s="48" t="s">
        <v>125</v>
      </c>
      <c r="C43" s="49" t="s">
        <v>42</v>
      </c>
      <c r="D43" s="49" t="s">
        <v>43</v>
      </c>
      <c r="E43" s="53" t="s">
        <v>45</v>
      </c>
      <c r="F43" s="53" t="s">
        <v>44</v>
      </c>
    </row>
    <row r="45" spans="1:6" ht="15.75">
      <c r="A45" s="45" t="s">
        <v>239</v>
      </c>
      <c r="B45" s="46"/>
      <c r="C45" s="46"/>
      <c r="D45" s="46"/>
      <c r="E45" s="46"/>
      <c r="F45" s="46"/>
    </row>
    <row r="46" spans="1:6" ht="12.75">
      <c r="A46" s="52" t="s">
        <v>230</v>
      </c>
      <c r="B46" s="48" t="s">
        <v>123</v>
      </c>
      <c r="C46" s="49" t="s">
        <v>18</v>
      </c>
      <c r="D46" s="50" t="s">
        <v>19</v>
      </c>
      <c r="E46" s="51" t="s">
        <v>20</v>
      </c>
      <c r="F46" s="51" t="s">
        <v>16</v>
      </c>
    </row>
    <row r="47" spans="1:6" ht="12.75">
      <c r="A47" s="52" t="s">
        <v>230</v>
      </c>
      <c r="B47" s="48" t="s">
        <v>123</v>
      </c>
      <c r="C47" s="49" t="s">
        <v>42</v>
      </c>
      <c r="D47" s="49" t="s">
        <v>43</v>
      </c>
      <c r="E47" s="53" t="s">
        <v>45</v>
      </c>
      <c r="F47" s="53" t="s">
        <v>44</v>
      </c>
    </row>
    <row r="48" spans="1:6" ht="12.75">
      <c r="A48" s="52" t="s">
        <v>231</v>
      </c>
      <c r="B48" s="48" t="s">
        <v>120</v>
      </c>
      <c r="C48" s="49" t="s">
        <v>7</v>
      </c>
      <c r="D48" s="50" t="s">
        <v>8</v>
      </c>
      <c r="E48" s="51" t="s">
        <v>30</v>
      </c>
      <c r="F48" s="51" t="s">
        <v>66</v>
      </c>
    </row>
    <row r="50" spans="1:6" ht="15.75">
      <c r="A50" s="45" t="s">
        <v>240</v>
      </c>
      <c r="B50" s="46"/>
      <c r="C50" s="46"/>
      <c r="D50" s="46"/>
      <c r="E50" s="46"/>
      <c r="F50" s="46"/>
    </row>
    <row r="51" spans="1:6" ht="12.75">
      <c r="A51" s="52" t="s">
        <v>232</v>
      </c>
      <c r="B51" s="48" t="s">
        <v>122</v>
      </c>
      <c r="C51" s="49" t="s">
        <v>168</v>
      </c>
      <c r="D51" s="50" t="s">
        <v>199</v>
      </c>
      <c r="E51" s="51" t="s">
        <v>169</v>
      </c>
      <c r="F51" s="51" t="s">
        <v>16</v>
      </c>
    </row>
    <row r="52" spans="1:6" ht="12.75">
      <c r="A52" s="52" t="s">
        <v>232</v>
      </c>
      <c r="B52" s="48" t="s">
        <v>122</v>
      </c>
      <c r="C52" s="49" t="s">
        <v>7</v>
      </c>
      <c r="D52" s="49" t="s">
        <v>8</v>
      </c>
      <c r="E52" s="53" t="s">
        <v>30</v>
      </c>
      <c r="F52" s="53" t="s">
        <v>66</v>
      </c>
    </row>
    <row r="53" spans="1:6" ht="12.75">
      <c r="A53" s="52" t="s">
        <v>232</v>
      </c>
      <c r="B53" s="48" t="s">
        <v>125</v>
      </c>
      <c r="C53" s="49" t="s">
        <v>42</v>
      </c>
      <c r="D53" s="49" t="s">
        <v>43</v>
      </c>
      <c r="E53" s="53" t="s">
        <v>45</v>
      </c>
      <c r="F53" s="53" t="s">
        <v>44</v>
      </c>
    </row>
    <row r="54" spans="1:6" ht="12.75">
      <c r="A54" s="52" t="s">
        <v>232</v>
      </c>
      <c r="B54" s="48" t="s">
        <v>125</v>
      </c>
      <c r="C54" s="49" t="s">
        <v>6</v>
      </c>
      <c r="D54" s="49" t="s">
        <v>13</v>
      </c>
      <c r="E54" s="53" t="s">
        <v>14</v>
      </c>
      <c r="F54" s="53" t="s">
        <v>44</v>
      </c>
    </row>
    <row r="55" spans="1:6" ht="12.75">
      <c r="A55" s="52" t="s">
        <v>232</v>
      </c>
      <c r="B55" s="48" t="s">
        <v>125</v>
      </c>
      <c r="C55" s="49" t="s">
        <v>9</v>
      </c>
      <c r="D55" s="49" t="s">
        <v>10</v>
      </c>
      <c r="E55" s="53" t="s">
        <v>28</v>
      </c>
      <c r="F55" s="53" t="s">
        <v>16</v>
      </c>
    </row>
    <row r="56" spans="1:6" ht="12.75">
      <c r="A56" s="52" t="s">
        <v>232</v>
      </c>
      <c r="B56" s="48" t="s">
        <v>125</v>
      </c>
      <c r="C56" s="49" t="s">
        <v>11</v>
      </c>
      <c r="D56" s="49" t="s">
        <v>12</v>
      </c>
      <c r="E56" s="53" t="s">
        <v>15</v>
      </c>
      <c r="F56" s="53" t="s">
        <v>16</v>
      </c>
    </row>
    <row r="58" spans="1:6" ht="15.75">
      <c r="A58" s="45" t="s">
        <v>241</v>
      </c>
      <c r="B58" s="46"/>
      <c r="C58" s="46"/>
      <c r="D58" s="46"/>
      <c r="E58" s="46"/>
      <c r="F58" s="46"/>
    </row>
    <row r="59" spans="1:6" ht="12.75">
      <c r="A59" s="52" t="s">
        <v>233</v>
      </c>
      <c r="B59" s="48" t="s">
        <v>120</v>
      </c>
      <c r="C59" s="49" t="s">
        <v>26</v>
      </c>
      <c r="D59" s="50" t="s">
        <v>27</v>
      </c>
      <c r="E59" s="51" t="s">
        <v>28</v>
      </c>
      <c r="F59" s="51" t="s">
        <v>44</v>
      </c>
    </row>
    <row r="60" spans="1:6" ht="12.75">
      <c r="A60" s="52" t="s">
        <v>233</v>
      </c>
      <c r="B60" s="48" t="s">
        <v>121</v>
      </c>
      <c r="C60" s="49" t="s">
        <v>127</v>
      </c>
      <c r="D60" s="49" t="s">
        <v>19</v>
      </c>
      <c r="E60" s="53" t="s">
        <v>128</v>
      </c>
      <c r="F60" s="53">
        <v>456</v>
      </c>
    </row>
    <row r="61" spans="1:6" ht="12.75">
      <c r="A61" s="52" t="s">
        <v>233</v>
      </c>
      <c r="B61" s="48" t="s">
        <v>124</v>
      </c>
      <c r="C61" s="49" t="s">
        <v>52</v>
      </c>
      <c r="D61" s="50" t="s">
        <v>150</v>
      </c>
      <c r="E61" s="51" t="s">
        <v>51</v>
      </c>
      <c r="F61" s="51" t="s">
        <v>50</v>
      </c>
    </row>
    <row r="62" spans="1:6" ht="12.75">
      <c r="A62" s="52" t="s">
        <v>233</v>
      </c>
      <c r="B62" s="48" t="s">
        <v>124</v>
      </c>
      <c r="C62" s="49" t="s">
        <v>11</v>
      </c>
      <c r="D62" s="50" t="s">
        <v>12</v>
      </c>
      <c r="E62" s="51" t="s">
        <v>15</v>
      </c>
      <c r="F62" s="51" t="s">
        <v>16</v>
      </c>
    </row>
    <row r="63" spans="1:6" ht="12.75">
      <c r="A63" s="52" t="s">
        <v>233</v>
      </c>
      <c r="B63" s="48" t="s">
        <v>125</v>
      </c>
      <c r="C63" s="49" t="s">
        <v>52</v>
      </c>
      <c r="D63" s="50" t="s">
        <v>150</v>
      </c>
      <c r="E63" s="51" t="s">
        <v>51</v>
      </c>
      <c r="F63" s="51" t="s">
        <v>50</v>
      </c>
    </row>
    <row r="64" spans="1:6" ht="12.75">
      <c r="A64" s="52" t="s">
        <v>233</v>
      </c>
      <c r="B64" s="48" t="s">
        <v>125</v>
      </c>
      <c r="C64" s="49" t="s">
        <v>26</v>
      </c>
      <c r="D64" s="50" t="s">
        <v>27</v>
      </c>
      <c r="E64" s="51" t="s">
        <v>28</v>
      </c>
      <c r="F64" s="51" t="s">
        <v>44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E35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6.140625" style="33" customWidth="1"/>
    <col min="2" max="2" width="20.57421875" style="33" customWidth="1"/>
    <col min="3" max="5" width="20.00390625" style="33" customWidth="1"/>
    <col min="6" max="16384" width="9.140625" style="33" customWidth="1"/>
  </cols>
  <sheetData>
    <row r="1" spans="1:5" ht="21" customHeight="1" thickTop="1">
      <c r="A1" s="42" t="s">
        <v>85</v>
      </c>
      <c r="B1" s="34" t="s">
        <v>80</v>
      </c>
      <c r="C1" s="34" t="s">
        <v>81</v>
      </c>
      <c r="D1" s="34" t="s">
        <v>82</v>
      </c>
      <c r="E1" s="35" t="s">
        <v>83</v>
      </c>
    </row>
    <row r="2" spans="1:5" ht="21" customHeight="1">
      <c r="A2" s="36" t="s">
        <v>70</v>
      </c>
      <c r="B2" s="38" t="s">
        <v>84</v>
      </c>
      <c r="C2" s="38" t="s">
        <v>84</v>
      </c>
      <c r="D2" s="38" t="s">
        <v>84</v>
      </c>
      <c r="E2" s="39" t="s">
        <v>84</v>
      </c>
    </row>
    <row r="3" spans="1:5" ht="21" customHeight="1">
      <c r="A3" s="36" t="s">
        <v>71</v>
      </c>
      <c r="B3" s="38" t="s">
        <v>84</v>
      </c>
      <c r="C3" s="38" t="s">
        <v>84</v>
      </c>
      <c r="D3" s="38" t="s">
        <v>84</v>
      </c>
      <c r="E3" s="39" t="s">
        <v>84</v>
      </c>
    </row>
    <row r="4" spans="1:5" ht="21" customHeight="1">
      <c r="A4" s="36" t="s">
        <v>72</v>
      </c>
      <c r="B4" s="38" t="s">
        <v>84</v>
      </c>
      <c r="C4" s="38" t="s">
        <v>84</v>
      </c>
      <c r="D4" s="38" t="s">
        <v>84</v>
      </c>
      <c r="E4" s="39" t="s">
        <v>84</v>
      </c>
    </row>
    <row r="5" spans="1:5" ht="21" customHeight="1">
      <c r="A5" s="36" t="s">
        <v>73</v>
      </c>
      <c r="B5" s="38" t="s">
        <v>84</v>
      </c>
      <c r="C5" s="38" t="s">
        <v>84</v>
      </c>
      <c r="D5" s="38" t="s">
        <v>84</v>
      </c>
      <c r="E5" s="39" t="s">
        <v>84</v>
      </c>
    </row>
    <row r="6" spans="1:5" ht="21" customHeight="1">
      <c r="A6" s="36" t="s">
        <v>74</v>
      </c>
      <c r="B6" s="38" t="s">
        <v>84</v>
      </c>
      <c r="C6" s="38" t="s">
        <v>84</v>
      </c>
      <c r="D6" s="38" t="s">
        <v>84</v>
      </c>
      <c r="E6" s="39" t="s">
        <v>84</v>
      </c>
    </row>
    <row r="7" spans="1:5" ht="21" customHeight="1">
      <c r="A7" s="36" t="s">
        <v>75</v>
      </c>
      <c r="B7" s="38" t="s">
        <v>84</v>
      </c>
      <c r="C7" s="38" t="s">
        <v>84</v>
      </c>
      <c r="D7" s="38" t="s">
        <v>84</v>
      </c>
      <c r="E7" s="39" t="s">
        <v>84</v>
      </c>
    </row>
    <row r="8" spans="1:5" ht="21" customHeight="1">
      <c r="A8" s="36" t="s">
        <v>76</v>
      </c>
      <c r="B8" s="38" t="s">
        <v>84</v>
      </c>
      <c r="C8" s="38" t="s">
        <v>84</v>
      </c>
      <c r="D8" s="38" t="s">
        <v>84</v>
      </c>
      <c r="E8" s="39" t="s">
        <v>84</v>
      </c>
    </row>
    <row r="9" spans="1:5" ht="21" customHeight="1">
      <c r="A9" s="36" t="s">
        <v>77</v>
      </c>
      <c r="B9" s="38" t="s">
        <v>84</v>
      </c>
      <c r="C9" s="38" t="s">
        <v>84</v>
      </c>
      <c r="D9" s="38" t="s">
        <v>84</v>
      </c>
      <c r="E9" s="39" t="s">
        <v>84</v>
      </c>
    </row>
    <row r="10" spans="1:5" ht="21" customHeight="1">
      <c r="A10" s="36" t="s">
        <v>78</v>
      </c>
      <c r="B10" s="38" t="s">
        <v>84</v>
      </c>
      <c r="C10" s="38" t="s">
        <v>84</v>
      </c>
      <c r="D10" s="38" t="s">
        <v>84</v>
      </c>
      <c r="E10" s="39" t="s">
        <v>84</v>
      </c>
    </row>
    <row r="11" spans="1:5" ht="21" customHeight="1" thickBot="1">
      <c r="A11" s="37" t="s">
        <v>79</v>
      </c>
      <c r="B11" s="40" t="s">
        <v>84</v>
      </c>
      <c r="C11" s="40" t="s">
        <v>84</v>
      </c>
      <c r="D11" s="40" t="s">
        <v>84</v>
      </c>
      <c r="E11" s="41" t="s">
        <v>84</v>
      </c>
    </row>
    <row r="12" ht="21" customHeight="1" thickBot="1" thickTop="1"/>
    <row r="13" spans="1:5" ht="21" customHeight="1" thickTop="1">
      <c r="A13" s="42" t="s">
        <v>86</v>
      </c>
      <c r="B13" s="34" t="s">
        <v>80</v>
      </c>
      <c r="C13" s="34" t="s">
        <v>81</v>
      </c>
      <c r="D13" s="34" t="s">
        <v>82</v>
      </c>
      <c r="E13" s="35" t="s">
        <v>83</v>
      </c>
    </row>
    <row r="14" spans="1:5" ht="21" customHeight="1">
      <c r="A14" s="36" t="s">
        <v>70</v>
      </c>
      <c r="B14" s="38" t="s">
        <v>84</v>
      </c>
      <c r="C14" s="38" t="s">
        <v>84</v>
      </c>
      <c r="D14" s="38" t="s">
        <v>84</v>
      </c>
      <c r="E14" s="39" t="s">
        <v>84</v>
      </c>
    </row>
    <row r="15" spans="1:5" ht="21" customHeight="1">
      <c r="A15" s="36" t="s">
        <v>71</v>
      </c>
      <c r="B15" s="38" t="s">
        <v>84</v>
      </c>
      <c r="C15" s="38" t="s">
        <v>84</v>
      </c>
      <c r="D15" s="38" t="s">
        <v>84</v>
      </c>
      <c r="E15" s="39" t="s">
        <v>84</v>
      </c>
    </row>
    <row r="16" spans="1:5" ht="21" customHeight="1">
      <c r="A16" s="36" t="s">
        <v>72</v>
      </c>
      <c r="B16" s="38" t="s">
        <v>84</v>
      </c>
      <c r="C16" s="38" t="s">
        <v>84</v>
      </c>
      <c r="D16" s="38" t="s">
        <v>84</v>
      </c>
      <c r="E16" s="39" t="s">
        <v>84</v>
      </c>
    </row>
    <row r="17" spans="1:5" ht="21" customHeight="1">
      <c r="A17" s="36" t="s">
        <v>73</v>
      </c>
      <c r="B17" s="38" t="s">
        <v>84</v>
      </c>
      <c r="C17" s="38" t="s">
        <v>84</v>
      </c>
      <c r="D17" s="38" t="s">
        <v>84</v>
      </c>
      <c r="E17" s="39" t="s">
        <v>84</v>
      </c>
    </row>
    <row r="18" spans="1:5" ht="21" customHeight="1">
      <c r="A18" s="36" t="s">
        <v>74</v>
      </c>
      <c r="B18" s="38" t="s">
        <v>84</v>
      </c>
      <c r="C18" s="38" t="s">
        <v>84</v>
      </c>
      <c r="D18" s="38" t="s">
        <v>84</v>
      </c>
      <c r="E18" s="39" t="s">
        <v>84</v>
      </c>
    </row>
    <row r="19" spans="1:5" ht="21" customHeight="1">
      <c r="A19" s="36" t="s">
        <v>75</v>
      </c>
      <c r="B19" s="38" t="s">
        <v>84</v>
      </c>
      <c r="C19" s="38" t="s">
        <v>84</v>
      </c>
      <c r="D19" s="38" t="s">
        <v>84</v>
      </c>
      <c r="E19" s="39" t="s">
        <v>84</v>
      </c>
    </row>
    <row r="20" spans="1:5" ht="21" customHeight="1">
      <c r="A20" s="36" t="s">
        <v>76</v>
      </c>
      <c r="B20" s="38" t="s">
        <v>84</v>
      </c>
      <c r="C20" s="38" t="s">
        <v>84</v>
      </c>
      <c r="D20" s="38" t="s">
        <v>84</v>
      </c>
      <c r="E20" s="39" t="s">
        <v>84</v>
      </c>
    </row>
    <row r="21" spans="1:5" ht="21" customHeight="1">
      <c r="A21" s="36" t="s">
        <v>77</v>
      </c>
      <c r="B21" s="38" t="s">
        <v>84</v>
      </c>
      <c r="C21" s="38" t="s">
        <v>84</v>
      </c>
      <c r="D21" s="38" t="s">
        <v>84</v>
      </c>
      <c r="E21" s="39" t="s">
        <v>84</v>
      </c>
    </row>
    <row r="22" spans="1:5" ht="21" customHeight="1">
      <c r="A22" s="36" t="s">
        <v>78</v>
      </c>
      <c r="B22" s="38" t="s">
        <v>84</v>
      </c>
      <c r="C22" s="38" t="s">
        <v>84</v>
      </c>
      <c r="D22" s="38" t="s">
        <v>84</v>
      </c>
      <c r="E22" s="39" t="s">
        <v>84</v>
      </c>
    </row>
    <row r="23" spans="1:5" ht="21" customHeight="1" thickBot="1">
      <c r="A23" s="37" t="s">
        <v>79</v>
      </c>
      <c r="B23" s="40" t="s">
        <v>84</v>
      </c>
      <c r="C23" s="40" t="s">
        <v>84</v>
      </c>
      <c r="D23" s="40" t="s">
        <v>84</v>
      </c>
      <c r="E23" s="41" t="s">
        <v>84</v>
      </c>
    </row>
    <row r="24" ht="21" customHeight="1" thickBot="1" thickTop="1"/>
    <row r="25" spans="1:5" ht="21" customHeight="1" thickTop="1">
      <c r="A25" s="42" t="s">
        <v>87</v>
      </c>
      <c r="B25" s="34" t="s">
        <v>80</v>
      </c>
      <c r="C25" s="34" t="s">
        <v>81</v>
      </c>
      <c r="D25" s="34" t="s">
        <v>82</v>
      </c>
      <c r="E25" s="35" t="s">
        <v>83</v>
      </c>
    </row>
    <row r="26" spans="1:5" ht="21" customHeight="1">
      <c r="A26" s="36" t="s">
        <v>70</v>
      </c>
      <c r="B26" s="38" t="s">
        <v>84</v>
      </c>
      <c r="C26" s="38" t="s">
        <v>84</v>
      </c>
      <c r="D26" s="38" t="s">
        <v>84</v>
      </c>
      <c r="E26" s="39" t="s">
        <v>84</v>
      </c>
    </row>
    <row r="27" spans="1:5" ht="21" customHeight="1">
      <c r="A27" s="36" t="s">
        <v>71</v>
      </c>
      <c r="B27" s="38" t="s">
        <v>84</v>
      </c>
      <c r="C27" s="38" t="s">
        <v>84</v>
      </c>
      <c r="D27" s="38" t="s">
        <v>84</v>
      </c>
      <c r="E27" s="39" t="s">
        <v>84</v>
      </c>
    </row>
    <row r="28" spans="1:5" ht="21" customHeight="1">
      <c r="A28" s="36" t="s">
        <v>72</v>
      </c>
      <c r="B28" s="38" t="s">
        <v>84</v>
      </c>
      <c r="C28" s="38" t="s">
        <v>84</v>
      </c>
      <c r="D28" s="38" t="s">
        <v>84</v>
      </c>
      <c r="E28" s="39" t="s">
        <v>84</v>
      </c>
    </row>
    <row r="29" spans="1:5" ht="21" customHeight="1">
      <c r="A29" s="36" t="s">
        <v>73</v>
      </c>
      <c r="B29" s="38" t="s">
        <v>84</v>
      </c>
      <c r="C29" s="38" t="s">
        <v>84</v>
      </c>
      <c r="D29" s="38" t="s">
        <v>84</v>
      </c>
      <c r="E29" s="39" t="s">
        <v>84</v>
      </c>
    </row>
    <row r="30" spans="1:5" ht="21" customHeight="1">
      <c r="A30" s="36" t="s">
        <v>74</v>
      </c>
      <c r="B30" s="38" t="s">
        <v>84</v>
      </c>
      <c r="C30" s="38" t="s">
        <v>84</v>
      </c>
      <c r="D30" s="38" t="s">
        <v>84</v>
      </c>
      <c r="E30" s="39" t="s">
        <v>84</v>
      </c>
    </row>
    <row r="31" spans="1:5" ht="21" customHeight="1">
      <c r="A31" s="36" t="s">
        <v>75</v>
      </c>
      <c r="B31" s="38" t="s">
        <v>84</v>
      </c>
      <c r="C31" s="38" t="s">
        <v>84</v>
      </c>
      <c r="D31" s="38" t="s">
        <v>84</v>
      </c>
      <c r="E31" s="39" t="s">
        <v>84</v>
      </c>
    </row>
    <row r="32" spans="1:5" ht="21" customHeight="1">
      <c r="A32" s="36" t="s">
        <v>76</v>
      </c>
      <c r="B32" s="38" t="s">
        <v>84</v>
      </c>
      <c r="C32" s="38" t="s">
        <v>84</v>
      </c>
      <c r="D32" s="38" t="s">
        <v>84</v>
      </c>
      <c r="E32" s="39" t="s">
        <v>84</v>
      </c>
    </row>
    <row r="33" spans="1:5" ht="21" customHeight="1">
      <c r="A33" s="36" t="s">
        <v>77</v>
      </c>
      <c r="B33" s="38" t="s">
        <v>84</v>
      </c>
      <c r="C33" s="38" t="s">
        <v>84</v>
      </c>
      <c r="D33" s="38" t="s">
        <v>84</v>
      </c>
      <c r="E33" s="39" t="s">
        <v>84</v>
      </c>
    </row>
    <row r="34" spans="1:5" ht="21" customHeight="1">
      <c r="A34" s="36" t="s">
        <v>78</v>
      </c>
      <c r="B34" s="38" t="s">
        <v>84</v>
      </c>
      <c r="C34" s="38" t="s">
        <v>84</v>
      </c>
      <c r="D34" s="38" t="s">
        <v>84</v>
      </c>
      <c r="E34" s="39" t="s">
        <v>84</v>
      </c>
    </row>
    <row r="35" spans="1:5" ht="21" customHeight="1" thickBot="1">
      <c r="A35" s="37" t="s">
        <v>79</v>
      </c>
      <c r="B35" s="40" t="s">
        <v>84</v>
      </c>
      <c r="C35" s="40" t="s">
        <v>84</v>
      </c>
      <c r="D35" s="40" t="s">
        <v>84</v>
      </c>
      <c r="E35" s="41" t="s">
        <v>84</v>
      </c>
    </row>
    <row r="36" ht="13.5" thickTop="1"/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200" verticalDpi="2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25"/>
  <sheetViews>
    <sheetView zoomScalePageLayoutView="0" workbookViewId="0" topLeftCell="A10">
      <selection activeCell="M36" sqref="M36"/>
    </sheetView>
  </sheetViews>
  <sheetFormatPr defaultColWidth="9.140625" defaultRowHeight="12.75"/>
  <cols>
    <col min="1" max="1" width="19.7109375" style="0" customWidth="1"/>
    <col min="2" max="2" width="8.140625" style="1" customWidth="1"/>
    <col min="3" max="3" width="2.00390625" style="0" hidden="1" customWidth="1"/>
    <col min="4" max="4" width="8.140625" style="0" customWidth="1"/>
    <col min="5" max="5" width="2.00390625" style="0" hidden="1" customWidth="1"/>
    <col min="6" max="6" width="8.140625" style="0" customWidth="1"/>
    <col min="7" max="7" width="2.00390625" style="0" hidden="1" customWidth="1"/>
    <col min="8" max="8" width="8.140625" style="0" customWidth="1"/>
    <col min="9" max="9" width="3.7109375" style="0" hidden="1" customWidth="1"/>
    <col min="10" max="10" width="8.140625" style="0" customWidth="1"/>
    <col min="11" max="11" width="4.421875" style="0" hidden="1" customWidth="1"/>
    <col min="12" max="12" width="8.140625" style="0" customWidth="1"/>
  </cols>
  <sheetData>
    <row r="1" spans="1:12" ht="12.75">
      <c r="A1" s="110">
        <v>2009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09">
        <v>1</v>
      </c>
      <c r="B2" s="109"/>
      <c r="C2" s="109">
        <v>2</v>
      </c>
      <c r="D2" s="109"/>
      <c r="E2" s="109">
        <v>3</v>
      </c>
      <c r="F2" s="109"/>
      <c r="G2" s="109">
        <v>4</v>
      </c>
      <c r="H2" s="109"/>
      <c r="I2" s="109">
        <v>5</v>
      </c>
      <c r="J2" s="109"/>
      <c r="K2" s="109">
        <v>6</v>
      </c>
      <c r="L2" s="109"/>
    </row>
    <row r="3" spans="1:12" ht="12.75">
      <c r="A3" t="e">
        <f>CONCATENATE(#REF!," ",#REF!)</f>
        <v>#REF!</v>
      </c>
      <c r="B3" s="56" t="e">
        <f>#REF!</f>
        <v>#REF!</v>
      </c>
      <c r="C3" t="e">
        <f>CONCATENATE(#REF!," ",#REF!)</f>
        <v>#REF!</v>
      </c>
      <c r="D3" s="56" t="e">
        <f>#REF!</f>
        <v>#REF!</v>
      </c>
      <c r="E3" t="e">
        <f>CONCATENATE(#REF!," ",#REF!)</f>
        <v>#REF!</v>
      </c>
      <c r="F3" s="56" t="e">
        <f>#REF!</f>
        <v>#REF!</v>
      </c>
      <c r="G3" t="e">
        <f>CONCATENATE(#REF!," ",#REF!)</f>
        <v>#REF!</v>
      </c>
      <c r="H3" s="56" t="e">
        <f>#REF!</f>
        <v>#REF!</v>
      </c>
      <c r="I3" t="e">
        <f>CONCATENATE(#REF!," ",#REF!)</f>
        <v>#REF!</v>
      </c>
      <c r="J3" s="56" t="e">
        <f>#REF!</f>
        <v>#REF!</v>
      </c>
      <c r="K3" t="e">
        <f>CONCATENATE(#REF!," ",#REF!)</f>
        <v>#REF!</v>
      </c>
      <c r="L3" s="56" t="e">
        <f>#REF!</f>
        <v>#REF!</v>
      </c>
    </row>
    <row r="4" spans="1:12" ht="12.75">
      <c r="A4" t="e">
        <f>CONCATENATE(#REF!," ",#REF!)</f>
        <v>#REF!</v>
      </c>
      <c r="B4" s="56" t="e">
        <f>#REF!</f>
        <v>#REF!</v>
      </c>
      <c r="C4" t="e">
        <f>CONCATENATE(#REF!," ",#REF!)</f>
        <v>#REF!</v>
      </c>
      <c r="D4" s="56" t="e">
        <f>#REF!</f>
        <v>#REF!</v>
      </c>
      <c r="E4" t="e">
        <f>CONCATENATE(#REF!," ",#REF!)</f>
        <v>#REF!</v>
      </c>
      <c r="F4" s="56" t="e">
        <f>#REF!</f>
        <v>#REF!</v>
      </c>
      <c r="G4" t="e">
        <f>CONCATENATE(#REF!," ",#REF!)</f>
        <v>#REF!</v>
      </c>
      <c r="H4" s="56" t="e">
        <f>#REF!</f>
        <v>#REF!</v>
      </c>
      <c r="I4" t="e">
        <f>CONCATENATE(#REF!," ",#REF!)</f>
        <v>#REF!</v>
      </c>
      <c r="J4" s="56" t="e">
        <f>#REF!</f>
        <v>#REF!</v>
      </c>
      <c r="K4" t="e">
        <f>CONCATENATE(#REF!," ",#REF!)</f>
        <v>#REF!</v>
      </c>
      <c r="L4" s="56" t="e">
        <f>#REF!</f>
        <v>#REF!</v>
      </c>
    </row>
    <row r="5" spans="1:12" ht="12.75">
      <c r="A5" t="e">
        <f>CONCATENATE(#REF!," ",#REF!)</f>
        <v>#REF!</v>
      </c>
      <c r="B5" s="56" t="e">
        <f>#REF!</f>
        <v>#REF!</v>
      </c>
      <c r="C5" t="e">
        <f>CONCATENATE(#REF!," ",#REF!)</f>
        <v>#REF!</v>
      </c>
      <c r="D5" s="56" t="e">
        <f>#REF!</f>
        <v>#REF!</v>
      </c>
      <c r="E5" t="e">
        <f>CONCATENATE(#REF!," ",#REF!)</f>
        <v>#REF!</v>
      </c>
      <c r="F5" s="56" t="e">
        <f>#REF!</f>
        <v>#REF!</v>
      </c>
      <c r="G5" t="e">
        <f>CONCATENATE(#REF!," ",#REF!)</f>
        <v>#REF!</v>
      </c>
      <c r="H5" s="56" t="e">
        <f>#REF!</f>
        <v>#REF!</v>
      </c>
      <c r="I5" t="e">
        <f>CONCATENATE(#REF!," ",#REF!)</f>
        <v>#REF!</v>
      </c>
      <c r="J5" s="56" t="e">
        <f>#REF!</f>
        <v>#REF!</v>
      </c>
      <c r="K5" t="e">
        <f>CONCATENATE(#REF!," ",#REF!)</f>
        <v>#REF!</v>
      </c>
      <c r="L5" s="56" t="e">
        <f>#REF!</f>
        <v>#REF!</v>
      </c>
    </row>
    <row r="6" spans="1:12" ht="12.75">
      <c r="A6" t="e">
        <f>CONCATENATE(#REF!," ",#REF!)</f>
        <v>#REF!</v>
      </c>
      <c r="B6" s="56" t="e">
        <f>#REF!</f>
        <v>#REF!</v>
      </c>
      <c r="C6" t="e">
        <f>CONCATENATE(#REF!," ",#REF!)</f>
        <v>#REF!</v>
      </c>
      <c r="D6" s="56" t="e">
        <f>#REF!</f>
        <v>#REF!</v>
      </c>
      <c r="E6" t="e">
        <f>CONCATENATE(#REF!," ",#REF!)</f>
        <v>#REF!</v>
      </c>
      <c r="F6" s="56" t="e">
        <f>#REF!</f>
        <v>#REF!</v>
      </c>
      <c r="G6" t="e">
        <f>CONCATENATE(#REF!," ",#REF!)</f>
        <v>#REF!</v>
      </c>
      <c r="H6" s="56" t="e">
        <f>#REF!</f>
        <v>#REF!</v>
      </c>
      <c r="I6" t="e">
        <f>CONCATENATE(#REF!," ",#REF!)</f>
        <v>#REF!</v>
      </c>
      <c r="J6" s="56" t="e">
        <f>#REF!</f>
        <v>#REF!</v>
      </c>
      <c r="K6" t="e">
        <f>CONCATENATE(#REF!," ",#REF!)</f>
        <v>#REF!</v>
      </c>
      <c r="L6" s="56" t="e">
        <f>#REF!</f>
        <v>#REF!</v>
      </c>
    </row>
    <row r="7" spans="1:12" ht="12.75">
      <c r="A7" t="e">
        <f>CONCATENATE(#REF!," ",#REF!)</f>
        <v>#REF!</v>
      </c>
      <c r="B7" s="56" t="e">
        <f>#REF!</f>
        <v>#REF!</v>
      </c>
      <c r="C7" t="e">
        <f>CONCATENATE(#REF!," ",#REF!)</f>
        <v>#REF!</v>
      </c>
      <c r="D7" s="56" t="e">
        <f>#REF!</f>
        <v>#REF!</v>
      </c>
      <c r="E7" t="e">
        <f>CONCATENATE(#REF!," ",#REF!)</f>
        <v>#REF!</v>
      </c>
      <c r="F7" s="56" t="e">
        <f>#REF!</f>
        <v>#REF!</v>
      </c>
      <c r="G7" t="e">
        <f>CONCATENATE(#REF!," ",#REF!)</f>
        <v>#REF!</v>
      </c>
      <c r="H7" s="56" t="e">
        <f>#REF!</f>
        <v>#REF!</v>
      </c>
      <c r="I7" t="e">
        <f>CONCATENATE(#REF!," ",#REF!)</f>
        <v>#REF!</v>
      </c>
      <c r="J7" s="56" t="e">
        <f>#REF!</f>
        <v>#REF!</v>
      </c>
      <c r="K7" t="e">
        <f>CONCATENATE(#REF!," ",#REF!)</f>
        <v>#REF!</v>
      </c>
      <c r="L7" s="56" t="e">
        <f>#REF!</f>
        <v>#REF!</v>
      </c>
    </row>
    <row r="8" spans="1:12" ht="12.75">
      <c r="A8" t="e">
        <f>CONCATENATE(#REF!," ",#REF!)</f>
        <v>#REF!</v>
      </c>
      <c r="B8" s="56" t="e">
        <f>#REF!</f>
        <v>#REF!</v>
      </c>
      <c r="C8" t="e">
        <f>CONCATENATE(#REF!," ",#REF!)</f>
        <v>#REF!</v>
      </c>
      <c r="D8" s="56" t="e">
        <f>#REF!</f>
        <v>#REF!</v>
      </c>
      <c r="E8" t="e">
        <f>CONCATENATE(#REF!," ",#REF!)</f>
        <v>#REF!</v>
      </c>
      <c r="F8" s="56" t="e">
        <f>#REF!</f>
        <v>#REF!</v>
      </c>
      <c r="G8" t="e">
        <f>CONCATENATE(#REF!," ",#REF!)</f>
        <v>#REF!</v>
      </c>
      <c r="H8" s="56" t="e">
        <f>#REF!</f>
        <v>#REF!</v>
      </c>
      <c r="I8" t="e">
        <f>CONCATENATE(#REF!," ",#REF!)</f>
        <v>#REF!</v>
      </c>
      <c r="J8" s="56" t="e">
        <f>#REF!</f>
        <v>#REF!</v>
      </c>
      <c r="K8" t="e">
        <f>CONCATENATE(#REF!," ",#REF!)</f>
        <v>#REF!</v>
      </c>
      <c r="L8" s="56" t="e">
        <f>#REF!</f>
        <v>#REF!</v>
      </c>
    </row>
    <row r="9" spans="1:12" ht="12.75">
      <c r="A9" t="e">
        <f>CONCATENATE(#REF!," ",#REF!)</f>
        <v>#REF!</v>
      </c>
      <c r="B9" s="56" t="e">
        <f>#REF!</f>
        <v>#REF!</v>
      </c>
      <c r="C9" t="e">
        <f>CONCATENATE(#REF!," ",#REF!)</f>
        <v>#REF!</v>
      </c>
      <c r="D9" s="56" t="e">
        <f>#REF!</f>
        <v>#REF!</v>
      </c>
      <c r="E9" t="e">
        <f>CONCATENATE(#REF!," ",#REF!)</f>
        <v>#REF!</v>
      </c>
      <c r="F9" s="56" t="e">
        <f>#REF!</f>
        <v>#REF!</v>
      </c>
      <c r="G9" t="e">
        <f>CONCATENATE(#REF!," ",#REF!)</f>
        <v>#REF!</v>
      </c>
      <c r="H9" s="56" t="e">
        <f>#REF!</f>
        <v>#REF!</v>
      </c>
      <c r="I9" t="e">
        <f>CONCATENATE(#REF!," ",#REF!)</f>
        <v>#REF!</v>
      </c>
      <c r="J9" s="56" t="e">
        <f>#REF!</f>
        <v>#REF!</v>
      </c>
      <c r="K9" t="e">
        <f>CONCATENATE(#REF!," ",#REF!)</f>
        <v>#REF!</v>
      </c>
      <c r="L9" s="56" t="e">
        <f>#REF!</f>
        <v>#REF!</v>
      </c>
    </row>
    <row r="10" spans="1:12" ht="12.75">
      <c r="A10" t="e">
        <f>CONCATENATE(#REF!," ",#REF!)</f>
        <v>#REF!</v>
      </c>
      <c r="B10" s="56" t="e">
        <f>#REF!</f>
        <v>#REF!</v>
      </c>
      <c r="C10" t="e">
        <f>CONCATENATE(#REF!," ",#REF!)</f>
        <v>#REF!</v>
      </c>
      <c r="D10" s="56" t="e">
        <f>#REF!</f>
        <v>#REF!</v>
      </c>
      <c r="E10" t="e">
        <f>CONCATENATE(#REF!," ",#REF!)</f>
        <v>#REF!</v>
      </c>
      <c r="F10" s="56" t="e">
        <f>#REF!</f>
        <v>#REF!</v>
      </c>
      <c r="G10" t="e">
        <f>CONCATENATE(#REF!," ",#REF!)</f>
        <v>#REF!</v>
      </c>
      <c r="H10" s="56" t="e">
        <f>#REF!</f>
        <v>#REF!</v>
      </c>
      <c r="I10" t="e">
        <f>CONCATENATE(#REF!," ",#REF!)</f>
        <v>#REF!</v>
      </c>
      <c r="J10" s="56" t="e">
        <f>#REF!</f>
        <v>#REF!</v>
      </c>
      <c r="K10" t="e">
        <f>CONCATENATE(#REF!," ",#REF!)</f>
        <v>#REF!</v>
      </c>
      <c r="L10" s="56" t="e">
        <f>#REF!</f>
        <v>#REF!</v>
      </c>
    </row>
    <row r="11" spans="1:12" ht="12.75">
      <c r="A11" t="e">
        <f>CONCATENATE(#REF!," ",#REF!)</f>
        <v>#REF!</v>
      </c>
      <c r="B11" s="56" t="e">
        <f>#REF!</f>
        <v>#REF!</v>
      </c>
      <c r="C11" t="e">
        <f>CONCATENATE(#REF!," ",#REF!)</f>
        <v>#REF!</v>
      </c>
      <c r="D11" s="56" t="e">
        <f>#REF!</f>
        <v>#REF!</v>
      </c>
      <c r="E11" t="e">
        <f>CONCATENATE(#REF!," ",#REF!)</f>
        <v>#REF!</v>
      </c>
      <c r="F11" s="56" t="e">
        <f>#REF!</f>
        <v>#REF!</v>
      </c>
      <c r="G11" t="e">
        <f>CONCATENATE(#REF!," ",#REF!)</f>
        <v>#REF!</v>
      </c>
      <c r="H11" s="56" t="e">
        <f>#REF!</f>
        <v>#REF!</v>
      </c>
      <c r="I11" t="e">
        <f>CONCATENATE(#REF!," ",#REF!)</f>
        <v>#REF!</v>
      </c>
      <c r="J11" s="56" t="e">
        <f>#REF!</f>
        <v>#REF!</v>
      </c>
      <c r="K11" t="e">
        <f>CONCATENATE(#REF!," ",#REF!)</f>
        <v>#REF!</v>
      </c>
      <c r="L11" s="56" t="e">
        <f>#REF!</f>
        <v>#REF!</v>
      </c>
    </row>
    <row r="12" spans="1:12" ht="12.75">
      <c r="A12" t="e">
        <f>CONCATENATE(#REF!," ",#REF!)</f>
        <v>#REF!</v>
      </c>
      <c r="B12" s="56" t="e">
        <f>#REF!</f>
        <v>#REF!</v>
      </c>
      <c r="C12" t="e">
        <f>CONCATENATE(#REF!," ",#REF!)</f>
        <v>#REF!</v>
      </c>
      <c r="D12" s="56" t="e">
        <f>#REF!</f>
        <v>#REF!</v>
      </c>
      <c r="E12" t="e">
        <f>CONCATENATE(#REF!," ",#REF!)</f>
        <v>#REF!</v>
      </c>
      <c r="F12" s="56" t="e">
        <f>#REF!</f>
        <v>#REF!</v>
      </c>
      <c r="G12" t="e">
        <f>CONCATENATE(#REF!," ",#REF!)</f>
        <v>#REF!</v>
      </c>
      <c r="H12" s="56" t="e">
        <f>#REF!</f>
        <v>#REF!</v>
      </c>
      <c r="I12" t="e">
        <f>CONCATENATE(#REF!," ",#REF!)</f>
        <v>#REF!</v>
      </c>
      <c r="J12" s="56" t="e">
        <f>#REF!</f>
        <v>#REF!</v>
      </c>
      <c r="K12" t="e">
        <f>CONCATENATE(#REF!," ",#REF!)</f>
        <v>#REF!</v>
      </c>
      <c r="L12" s="56" t="e">
        <f>#REF!</f>
        <v>#REF!</v>
      </c>
    </row>
    <row r="13" spans="1:12" ht="12.75">
      <c r="A13" t="e">
        <f>CONCATENATE(#REF!," ",#REF!)</f>
        <v>#REF!</v>
      </c>
      <c r="B13" s="56" t="e">
        <f>#REF!</f>
        <v>#REF!</v>
      </c>
      <c r="C13" t="e">
        <f>CONCATENATE(#REF!," ",#REF!)</f>
        <v>#REF!</v>
      </c>
      <c r="D13" s="56" t="e">
        <f>#REF!</f>
        <v>#REF!</v>
      </c>
      <c r="E13" t="e">
        <f>CONCATENATE(#REF!," ",#REF!)</f>
        <v>#REF!</v>
      </c>
      <c r="F13" s="56" t="e">
        <f>#REF!</f>
        <v>#REF!</v>
      </c>
      <c r="G13" t="e">
        <f>CONCATENATE(#REF!," ",#REF!)</f>
        <v>#REF!</v>
      </c>
      <c r="H13" s="56" t="e">
        <f>#REF!</f>
        <v>#REF!</v>
      </c>
      <c r="I13" t="e">
        <f>CONCATENATE(#REF!," ",#REF!)</f>
        <v>#REF!</v>
      </c>
      <c r="J13" s="56" t="e">
        <f>#REF!</f>
        <v>#REF!</v>
      </c>
      <c r="K13" t="e">
        <f>CONCATENATE(#REF!," ",#REF!)</f>
        <v>#REF!</v>
      </c>
      <c r="L13" s="56" t="e">
        <f>#REF!</f>
        <v>#REF!</v>
      </c>
    </row>
    <row r="14" spans="1:12" ht="12.75">
      <c r="A14" t="e">
        <f>CONCATENATE(#REF!," ",#REF!)</f>
        <v>#REF!</v>
      </c>
      <c r="B14" s="56" t="e">
        <f>#REF!</f>
        <v>#REF!</v>
      </c>
      <c r="C14" t="e">
        <f>CONCATENATE(#REF!," ",#REF!)</f>
        <v>#REF!</v>
      </c>
      <c r="D14" s="56" t="e">
        <f>#REF!</f>
        <v>#REF!</v>
      </c>
      <c r="E14" t="e">
        <f>CONCATENATE(#REF!," ",#REF!)</f>
        <v>#REF!</v>
      </c>
      <c r="F14" s="56" t="e">
        <f>#REF!</f>
        <v>#REF!</v>
      </c>
      <c r="G14" t="e">
        <f>CONCATENATE(#REF!," ",#REF!)</f>
        <v>#REF!</v>
      </c>
      <c r="H14" s="56" t="e">
        <f>#REF!</f>
        <v>#REF!</v>
      </c>
      <c r="I14" t="e">
        <f>CONCATENATE(#REF!," ",#REF!)</f>
        <v>#REF!</v>
      </c>
      <c r="J14" s="56" t="e">
        <f>#REF!</f>
        <v>#REF!</v>
      </c>
      <c r="K14" t="e">
        <f>CONCATENATE(#REF!," ",#REF!)</f>
        <v>#REF!</v>
      </c>
      <c r="L14" s="56" t="e">
        <f>#REF!</f>
        <v>#REF!</v>
      </c>
    </row>
    <row r="15" spans="1:12" ht="12.75">
      <c r="A15" t="e">
        <f>CONCATENATE(#REF!," ",#REF!)</f>
        <v>#REF!</v>
      </c>
      <c r="B15" s="56" t="e">
        <f>#REF!</f>
        <v>#REF!</v>
      </c>
      <c r="C15" t="e">
        <f>CONCATENATE(#REF!," ",#REF!)</f>
        <v>#REF!</v>
      </c>
      <c r="D15" s="56" t="e">
        <f>#REF!</f>
        <v>#REF!</v>
      </c>
      <c r="E15" t="e">
        <f>CONCATENATE(#REF!," ",#REF!)</f>
        <v>#REF!</v>
      </c>
      <c r="F15" s="56" t="e">
        <f>#REF!</f>
        <v>#REF!</v>
      </c>
      <c r="G15" t="e">
        <f>CONCATENATE(#REF!," ",#REF!)</f>
        <v>#REF!</v>
      </c>
      <c r="H15" s="56" t="e">
        <f>#REF!</f>
        <v>#REF!</v>
      </c>
      <c r="I15" t="e">
        <f>CONCATENATE(#REF!," ",#REF!)</f>
        <v>#REF!</v>
      </c>
      <c r="J15" s="56" t="e">
        <f>#REF!</f>
        <v>#REF!</v>
      </c>
      <c r="K15" t="e">
        <f>CONCATENATE(#REF!," ",#REF!)</f>
        <v>#REF!</v>
      </c>
      <c r="L15" s="56" t="e">
        <f>#REF!</f>
        <v>#REF!</v>
      </c>
    </row>
    <row r="16" spans="1:12" ht="12.75">
      <c r="A16" t="e">
        <f>CONCATENATE(#REF!," ",#REF!)</f>
        <v>#REF!</v>
      </c>
      <c r="B16" s="56" t="e">
        <f>#REF!</f>
        <v>#REF!</v>
      </c>
      <c r="C16" t="e">
        <f>CONCATENATE(#REF!," ",#REF!)</f>
        <v>#REF!</v>
      </c>
      <c r="D16" s="56" t="e">
        <f>#REF!</f>
        <v>#REF!</v>
      </c>
      <c r="E16" t="e">
        <f>CONCATENATE(#REF!," ",#REF!)</f>
        <v>#REF!</v>
      </c>
      <c r="F16" s="56" t="e">
        <f>#REF!</f>
        <v>#REF!</v>
      </c>
      <c r="G16" t="e">
        <f>CONCATENATE(#REF!," ",#REF!)</f>
        <v>#REF!</v>
      </c>
      <c r="H16" s="56" t="e">
        <f>#REF!</f>
        <v>#REF!</v>
      </c>
      <c r="I16" t="e">
        <f>CONCATENATE(#REF!," ",#REF!)</f>
        <v>#REF!</v>
      </c>
      <c r="J16" s="56" t="e">
        <f>#REF!</f>
        <v>#REF!</v>
      </c>
      <c r="K16" t="e">
        <f>CONCATENATE(#REF!," ",#REF!)</f>
        <v>#REF!</v>
      </c>
      <c r="L16" s="56" t="e">
        <f>#REF!</f>
        <v>#REF!</v>
      </c>
    </row>
    <row r="17" spans="1:12" ht="12.75">
      <c r="A17" t="e">
        <f>CONCATENATE(#REF!," ",#REF!)</f>
        <v>#REF!</v>
      </c>
      <c r="B17" s="56" t="e">
        <f>#REF!</f>
        <v>#REF!</v>
      </c>
      <c r="C17" t="e">
        <f>CONCATENATE(#REF!," ",#REF!)</f>
        <v>#REF!</v>
      </c>
      <c r="D17" s="56" t="e">
        <f>#REF!</f>
        <v>#REF!</v>
      </c>
      <c r="E17" t="e">
        <f>CONCATENATE(#REF!," ",#REF!)</f>
        <v>#REF!</v>
      </c>
      <c r="F17" s="56" t="e">
        <f>#REF!</f>
        <v>#REF!</v>
      </c>
      <c r="G17" t="e">
        <f>CONCATENATE(#REF!," ",#REF!)</f>
        <v>#REF!</v>
      </c>
      <c r="H17" s="56" t="e">
        <f>#REF!</f>
        <v>#REF!</v>
      </c>
      <c r="I17" t="e">
        <f>CONCATENATE(#REF!," ",#REF!)</f>
        <v>#REF!</v>
      </c>
      <c r="J17" s="56" t="e">
        <f>#REF!</f>
        <v>#REF!</v>
      </c>
      <c r="K17" t="e">
        <f>CONCATENATE(#REF!," ",#REF!)</f>
        <v>#REF!</v>
      </c>
      <c r="L17" s="56" t="e">
        <f>#REF!</f>
        <v>#REF!</v>
      </c>
    </row>
    <row r="18" spans="1:12" ht="12.75">
      <c r="A18" t="e">
        <f>CONCATENATE(#REF!," ",#REF!)</f>
        <v>#REF!</v>
      </c>
      <c r="B18" s="56" t="e">
        <f>#REF!</f>
        <v>#REF!</v>
      </c>
      <c r="C18" t="e">
        <f>CONCATENATE(#REF!," ",#REF!)</f>
        <v>#REF!</v>
      </c>
      <c r="D18" s="56" t="e">
        <f>#REF!</f>
        <v>#REF!</v>
      </c>
      <c r="E18" t="e">
        <f>CONCATENATE(#REF!," ",#REF!)</f>
        <v>#REF!</v>
      </c>
      <c r="F18" s="56" t="e">
        <f>#REF!</f>
        <v>#REF!</v>
      </c>
      <c r="G18" t="e">
        <f>CONCATENATE(#REF!," ",#REF!)</f>
        <v>#REF!</v>
      </c>
      <c r="H18" s="56" t="e">
        <f>#REF!</f>
        <v>#REF!</v>
      </c>
      <c r="I18" t="e">
        <f>CONCATENATE(#REF!," ",#REF!)</f>
        <v>#REF!</v>
      </c>
      <c r="J18" s="56" t="e">
        <f>#REF!</f>
        <v>#REF!</v>
      </c>
      <c r="K18" t="e">
        <f>CONCATENATE(#REF!," ",#REF!)</f>
        <v>#REF!</v>
      </c>
      <c r="L18" s="56" t="e">
        <f>#REF!</f>
        <v>#REF!</v>
      </c>
    </row>
    <row r="19" spans="1:12" ht="12.75">
      <c r="A19" t="e">
        <f>CONCATENATE(#REF!," ",#REF!)</f>
        <v>#REF!</v>
      </c>
      <c r="B19" s="56" t="e">
        <f>#REF!</f>
        <v>#REF!</v>
      </c>
      <c r="C19" t="e">
        <f>CONCATENATE(#REF!," ",#REF!)</f>
        <v>#REF!</v>
      </c>
      <c r="D19" s="56" t="e">
        <f>#REF!</f>
        <v>#REF!</v>
      </c>
      <c r="E19" t="e">
        <f>CONCATENATE(#REF!," ",#REF!)</f>
        <v>#REF!</v>
      </c>
      <c r="F19" s="56" t="e">
        <f>#REF!</f>
        <v>#REF!</v>
      </c>
      <c r="G19" t="e">
        <f>CONCATENATE(#REF!," ",#REF!)</f>
        <v>#REF!</v>
      </c>
      <c r="H19" s="56" t="e">
        <f>#REF!</f>
        <v>#REF!</v>
      </c>
      <c r="I19" t="e">
        <f>CONCATENATE(#REF!," ",#REF!)</f>
        <v>#REF!</v>
      </c>
      <c r="J19" s="56" t="e">
        <f>#REF!</f>
        <v>#REF!</v>
      </c>
      <c r="K19" t="e">
        <f>CONCATENATE(#REF!," ",#REF!)</f>
        <v>#REF!</v>
      </c>
      <c r="L19" s="56" t="e">
        <f>#REF!</f>
        <v>#REF!</v>
      </c>
    </row>
    <row r="20" spans="1:12" ht="12.75">
      <c r="A20" t="e">
        <f>CONCATENATE(#REF!," ",#REF!)</f>
        <v>#REF!</v>
      </c>
      <c r="B20" s="56" t="e">
        <f>#REF!</f>
        <v>#REF!</v>
      </c>
      <c r="C20" t="e">
        <f>CONCATENATE(#REF!," ",#REF!)</f>
        <v>#REF!</v>
      </c>
      <c r="D20" s="56" t="e">
        <f>#REF!</f>
        <v>#REF!</v>
      </c>
      <c r="E20" t="e">
        <f>CONCATENATE(#REF!," ",#REF!)</f>
        <v>#REF!</v>
      </c>
      <c r="F20" s="56" t="e">
        <f>#REF!</f>
        <v>#REF!</v>
      </c>
      <c r="G20" t="e">
        <f>CONCATENATE(#REF!," ",#REF!)</f>
        <v>#REF!</v>
      </c>
      <c r="H20" s="56" t="e">
        <f>#REF!</f>
        <v>#REF!</v>
      </c>
      <c r="I20" t="e">
        <f>CONCATENATE(#REF!," ",#REF!)</f>
        <v>#REF!</v>
      </c>
      <c r="J20" s="56" t="e">
        <f>#REF!</f>
        <v>#REF!</v>
      </c>
      <c r="K20" t="e">
        <f>CONCATENATE(#REF!," ",#REF!)</f>
        <v>#REF!</v>
      </c>
      <c r="L20" s="56" t="e">
        <f>#REF!</f>
        <v>#REF!</v>
      </c>
    </row>
    <row r="21" spans="1:12" ht="12.75">
      <c r="A21" t="e">
        <f>CONCATENATE(#REF!," ",#REF!)</f>
        <v>#REF!</v>
      </c>
      <c r="B21" s="56" t="e">
        <f>#REF!</f>
        <v>#REF!</v>
      </c>
      <c r="C21" t="e">
        <f>CONCATENATE(#REF!," ",#REF!)</f>
        <v>#REF!</v>
      </c>
      <c r="D21" s="56" t="e">
        <f>#REF!</f>
        <v>#REF!</v>
      </c>
      <c r="E21" t="e">
        <f>CONCATENATE(#REF!," ",#REF!)</f>
        <v>#REF!</v>
      </c>
      <c r="F21" s="56" t="e">
        <f>#REF!</f>
        <v>#REF!</v>
      </c>
      <c r="J21" s="56"/>
      <c r="K21" t="e">
        <f>CONCATENATE(#REF!," ",#REF!)</f>
        <v>#REF!</v>
      </c>
      <c r="L21" s="56" t="e">
        <f>#REF!</f>
        <v>#REF!</v>
      </c>
    </row>
    <row r="22" spans="1:12" ht="12.75">
      <c r="A22" t="e">
        <f>CONCATENATE(#REF!," ",#REF!)</f>
        <v>#REF!</v>
      </c>
      <c r="B22" s="56" t="e">
        <f>#REF!</f>
        <v>#REF!</v>
      </c>
      <c r="E22" t="e">
        <f>CONCATENATE(#REF!," ",#REF!)</f>
        <v>#REF!</v>
      </c>
      <c r="F22" s="56" t="e">
        <f>#REF!</f>
        <v>#REF!</v>
      </c>
      <c r="K22" t="e">
        <f>CONCATENATE(#REF!," ",#REF!)</f>
        <v>#REF!</v>
      </c>
      <c r="L22" s="56" t="e">
        <f>#REF!</f>
        <v>#REF!</v>
      </c>
    </row>
    <row r="23" spans="5:12" ht="12.75">
      <c r="E23" t="e">
        <f>CONCATENATE(#REF!," ",#REF!)</f>
        <v>#REF!</v>
      </c>
      <c r="F23" s="56" t="e">
        <f>#REF!</f>
        <v>#REF!</v>
      </c>
      <c r="K23" t="e">
        <f>CONCATENATE(#REF!," ",#REF!)</f>
        <v>#REF!</v>
      </c>
      <c r="L23" s="56" t="e">
        <f>#REF!</f>
        <v>#REF!</v>
      </c>
    </row>
    <row r="24" spans="5:12" ht="12.75">
      <c r="E24" t="e">
        <f>CONCATENATE(#REF!," ",#REF!)</f>
        <v>#REF!</v>
      </c>
      <c r="F24" s="56" t="e">
        <f>#REF!</f>
        <v>#REF!</v>
      </c>
      <c r="K24" t="e">
        <f>CONCATENATE(#REF!," ",#REF!)</f>
        <v>#REF!</v>
      </c>
      <c r="L24" s="56" t="e">
        <f>#REF!</f>
        <v>#REF!</v>
      </c>
    </row>
    <row r="25" spans="5:12" ht="12.75">
      <c r="E25" t="e">
        <f>CONCATENATE(#REF!," ",#REF!)</f>
        <v>#REF!</v>
      </c>
      <c r="F25" s="56" t="e">
        <f>#REF!</f>
        <v>#REF!</v>
      </c>
      <c r="K25" t="e">
        <f>CONCATENATE(#REF!," ",#REF!)</f>
        <v>#REF!</v>
      </c>
      <c r="L25" s="56" t="e">
        <f>#REF!</f>
        <v>#REF!</v>
      </c>
    </row>
    <row r="26" spans="5:12" ht="12.75">
      <c r="E26" t="e">
        <f>CONCATENATE(#REF!," ",#REF!)</f>
        <v>#REF!</v>
      </c>
      <c r="F26" s="56" t="e">
        <f>#REF!</f>
        <v>#REF!</v>
      </c>
      <c r="K26" t="e">
        <f>CONCATENATE(#REF!," ",#REF!)</f>
        <v>#REF!</v>
      </c>
      <c r="L26" s="56" t="e">
        <f>#REF!</f>
        <v>#REF!</v>
      </c>
    </row>
    <row r="27" ht="12.75">
      <c r="K27" t="e">
        <f>CONCATENATE(#REF!," ",#REF!)</f>
        <v>#REF!</v>
      </c>
    </row>
    <row r="29" spans="2:13" ht="12.75">
      <c r="B29" s="1">
        <v>1</v>
      </c>
      <c r="C29" s="1"/>
      <c r="D29" s="1">
        <v>2</v>
      </c>
      <c r="E29" s="1"/>
      <c r="F29" s="1">
        <v>3</v>
      </c>
      <c r="G29" s="1"/>
      <c r="H29" s="1">
        <v>4</v>
      </c>
      <c r="I29" s="1"/>
      <c r="J29" s="1">
        <v>5</v>
      </c>
      <c r="K29" s="1"/>
      <c r="L29" s="1">
        <v>6</v>
      </c>
      <c r="M29" s="1"/>
    </row>
    <row r="30" spans="1:13" ht="12.75">
      <c r="A30" t="str">
        <f>CONCATENATE('LIGA V MALÉ ODSTŘELOVAČCE'!B4," ",'LIGA V MALÉ ODSTŘELOVAČCE'!C4)</f>
        <v>Jan Tesař</v>
      </c>
      <c r="B30" s="56" t="e">
        <f>VLOOKUP($A30,A$3:J$29,2,FALSE)</f>
        <v>#N/A</v>
      </c>
      <c r="C30" s="56" t="e">
        <f aca="true" t="shared" si="0" ref="C30:J30">VLOOKUP($A30,B$3:K$29,2,FALSE)</f>
        <v>#N/A</v>
      </c>
      <c r="D30" s="56" t="e">
        <f t="shared" si="0"/>
        <v>#N/A</v>
      </c>
      <c r="E30" s="56" t="e">
        <f t="shared" si="0"/>
        <v>#N/A</v>
      </c>
      <c r="F30" s="56" t="e">
        <f t="shared" si="0"/>
        <v>#N/A</v>
      </c>
      <c r="G30" s="56" t="e">
        <f t="shared" si="0"/>
        <v>#N/A</v>
      </c>
      <c r="H30" s="56" t="e">
        <f t="shared" si="0"/>
        <v>#N/A</v>
      </c>
      <c r="I30" s="56" t="e">
        <f t="shared" si="0"/>
        <v>#N/A</v>
      </c>
      <c r="J30" s="56" t="e">
        <f t="shared" si="0"/>
        <v>#N/A</v>
      </c>
      <c r="K30" s="56" t="e">
        <f>VLOOKUP($A30,J$3:S$29,2,FALSE)</f>
        <v>#N/A</v>
      </c>
      <c r="L30" s="56" t="e">
        <f>VLOOKUP($A30,K$3:T$29,2,FALSE)</f>
        <v>#N/A</v>
      </c>
      <c r="M30" s="57" t="e">
        <f>SUM(B30+D30+F30+H30+J30+L30)</f>
        <v>#N/A</v>
      </c>
    </row>
    <row r="31" spans="1:13" ht="12.75">
      <c r="A31" t="str">
        <f>CONCATENATE('LIGA V MALÉ ODSTŘELOVAČCE'!B5," ",'LIGA V MALÉ ODSTŘELOVAČCE'!C5)</f>
        <v>Petr Březský</v>
      </c>
      <c r="B31" s="56" t="e">
        <f aca="true" t="shared" si="1" ref="B31:B67">VLOOKUP($A31,A$3:J$29,2,FALSE)</f>
        <v>#N/A</v>
      </c>
      <c r="C31" s="56" t="e">
        <f aca="true" t="shared" si="2" ref="C31:C67">VLOOKUP($A31,B$3:K$29,2,FALSE)</f>
        <v>#N/A</v>
      </c>
      <c r="D31" s="56" t="e">
        <f aca="true" t="shared" si="3" ref="D31:D67">VLOOKUP($A31,C$3:L$29,2,FALSE)</f>
        <v>#N/A</v>
      </c>
      <c r="E31" s="56" t="e">
        <f aca="true" t="shared" si="4" ref="E31:E67">VLOOKUP($A31,D$3:M$29,2,FALSE)</f>
        <v>#N/A</v>
      </c>
      <c r="F31" s="56" t="e">
        <f aca="true" t="shared" si="5" ref="F31:F67">VLOOKUP($A31,E$3:N$29,2,FALSE)</f>
        <v>#N/A</v>
      </c>
      <c r="G31" s="56" t="e">
        <f aca="true" t="shared" si="6" ref="G31:G67">VLOOKUP($A31,F$3:O$29,2,FALSE)</f>
        <v>#N/A</v>
      </c>
      <c r="H31" s="56" t="e">
        <f aca="true" t="shared" si="7" ref="H31:H67">VLOOKUP($A31,G$3:P$29,2,FALSE)</f>
        <v>#N/A</v>
      </c>
      <c r="I31" s="56" t="e">
        <f aca="true" t="shared" si="8" ref="I31:I67">VLOOKUP($A31,H$3:Q$29,2,FALSE)</f>
        <v>#N/A</v>
      </c>
      <c r="J31" s="56" t="e">
        <f aca="true" t="shared" si="9" ref="J31:K46">VLOOKUP($A31,I$3:R$29,2,FALSE)</f>
        <v>#N/A</v>
      </c>
      <c r="K31" s="56" t="e">
        <f t="shared" si="9"/>
        <v>#N/A</v>
      </c>
      <c r="L31" s="56" t="e">
        <f aca="true" t="shared" si="10" ref="L31:L67">VLOOKUP($A31,K$3:T$29,2,FALSE)</f>
        <v>#N/A</v>
      </c>
      <c r="M31" s="57" t="e">
        <f aca="true" t="shared" si="11" ref="M31:M51">SUM(B31+D31+F31+H31+J31+L31)</f>
        <v>#N/A</v>
      </c>
    </row>
    <row r="32" spans="1:13" ht="12.75">
      <c r="A32" t="str">
        <f>CONCATENATE('LIGA V MALÉ ODSTŘELOVAČCE'!B6," ",'LIGA V MALÉ ODSTŘELOVAČCE'!C6)</f>
        <v>Robert Chlapek</v>
      </c>
      <c r="B32" s="56" t="e">
        <f t="shared" si="1"/>
        <v>#N/A</v>
      </c>
      <c r="C32" s="56" t="e">
        <f t="shared" si="2"/>
        <v>#N/A</v>
      </c>
      <c r="D32" s="56" t="e">
        <f t="shared" si="3"/>
        <v>#N/A</v>
      </c>
      <c r="E32" s="56" t="e">
        <f t="shared" si="4"/>
        <v>#N/A</v>
      </c>
      <c r="F32" s="56" t="e">
        <f t="shared" si="5"/>
        <v>#N/A</v>
      </c>
      <c r="G32" s="56" t="e">
        <f t="shared" si="6"/>
        <v>#N/A</v>
      </c>
      <c r="H32" s="56" t="e">
        <f t="shared" si="7"/>
        <v>#N/A</v>
      </c>
      <c r="I32" s="56" t="e">
        <f t="shared" si="8"/>
        <v>#N/A</v>
      </c>
      <c r="J32" s="56" t="e">
        <f t="shared" si="9"/>
        <v>#N/A</v>
      </c>
      <c r="K32" s="56" t="e">
        <f aca="true" t="shared" si="12" ref="K32:K67">VLOOKUP($A32,J$3:S$29,2,FALSE)</f>
        <v>#N/A</v>
      </c>
      <c r="L32" s="56" t="e">
        <f t="shared" si="10"/>
        <v>#N/A</v>
      </c>
      <c r="M32" s="57" t="e">
        <f t="shared" si="11"/>
        <v>#N/A</v>
      </c>
    </row>
    <row r="33" spans="1:13" ht="12.75">
      <c r="A33" t="str">
        <f>CONCATENATE('LIGA V MALÉ ODSTŘELOVAČCE'!B7," ",'LIGA V MALÉ ODSTŘELOVAČCE'!C7)</f>
        <v>Zdeněk Groulík</v>
      </c>
      <c r="B33" s="56" t="e">
        <f t="shared" si="1"/>
        <v>#N/A</v>
      </c>
      <c r="C33" s="56" t="e">
        <f t="shared" si="2"/>
        <v>#N/A</v>
      </c>
      <c r="D33" s="56" t="e">
        <f t="shared" si="3"/>
        <v>#N/A</v>
      </c>
      <c r="E33" s="56" t="e">
        <f t="shared" si="4"/>
        <v>#N/A</v>
      </c>
      <c r="F33" s="56" t="e">
        <f t="shared" si="5"/>
        <v>#N/A</v>
      </c>
      <c r="G33" s="56" t="e">
        <f t="shared" si="6"/>
        <v>#N/A</v>
      </c>
      <c r="H33" s="56" t="e">
        <f t="shared" si="7"/>
        <v>#N/A</v>
      </c>
      <c r="I33" s="56" t="e">
        <f t="shared" si="8"/>
        <v>#N/A</v>
      </c>
      <c r="J33" s="56" t="e">
        <f t="shared" si="9"/>
        <v>#N/A</v>
      </c>
      <c r="K33" s="56" t="e">
        <f t="shared" si="12"/>
        <v>#N/A</v>
      </c>
      <c r="L33" s="56" t="e">
        <f t="shared" si="10"/>
        <v>#N/A</v>
      </c>
      <c r="M33" s="57" t="e">
        <f t="shared" si="11"/>
        <v>#N/A</v>
      </c>
    </row>
    <row r="34" spans="1:13" ht="12.75">
      <c r="A34" t="str">
        <f>CONCATENATE('LIGA V MALÉ ODSTŘELOVAČCE'!B8," ",'LIGA V MALÉ ODSTŘELOVAČCE'!C8)</f>
        <v>Irma Šeneklová</v>
      </c>
      <c r="B34" s="56" t="e">
        <f t="shared" si="1"/>
        <v>#N/A</v>
      </c>
      <c r="C34" s="56" t="e">
        <f t="shared" si="2"/>
        <v>#N/A</v>
      </c>
      <c r="D34" s="56" t="e">
        <f t="shared" si="3"/>
        <v>#N/A</v>
      </c>
      <c r="E34" s="56" t="e">
        <f t="shared" si="4"/>
        <v>#N/A</v>
      </c>
      <c r="F34" s="56" t="e">
        <f t="shared" si="5"/>
        <v>#N/A</v>
      </c>
      <c r="G34" s="56" t="e">
        <f t="shared" si="6"/>
        <v>#N/A</v>
      </c>
      <c r="H34" s="56" t="e">
        <f t="shared" si="7"/>
        <v>#N/A</v>
      </c>
      <c r="I34" s="56" t="e">
        <f t="shared" si="8"/>
        <v>#N/A</v>
      </c>
      <c r="J34" s="56" t="e">
        <f t="shared" si="9"/>
        <v>#N/A</v>
      </c>
      <c r="K34" s="56" t="e">
        <f t="shared" si="12"/>
        <v>#N/A</v>
      </c>
      <c r="L34" s="56" t="e">
        <f t="shared" si="10"/>
        <v>#N/A</v>
      </c>
      <c r="M34" s="57" t="e">
        <f t="shared" si="11"/>
        <v>#N/A</v>
      </c>
    </row>
    <row r="35" spans="1:13" ht="12.75">
      <c r="A35" t="str">
        <f>CONCATENATE('LIGA V MALÉ ODSTŘELOVAČCE'!B9," ",'LIGA V MALÉ ODSTŘELOVAČCE'!C9)</f>
        <v>Ivan Tůma</v>
      </c>
      <c r="B35" s="56" t="e">
        <f t="shared" si="1"/>
        <v>#N/A</v>
      </c>
      <c r="C35" s="56" t="e">
        <f t="shared" si="2"/>
        <v>#N/A</v>
      </c>
      <c r="D35" s="56" t="e">
        <f t="shared" si="3"/>
        <v>#N/A</v>
      </c>
      <c r="E35" s="56" t="e">
        <f t="shared" si="4"/>
        <v>#N/A</v>
      </c>
      <c r="F35" s="56" t="e">
        <f t="shared" si="5"/>
        <v>#N/A</v>
      </c>
      <c r="G35" s="56" t="e">
        <f t="shared" si="6"/>
        <v>#N/A</v>
      </c>
      <c r="H35" s="56" t="e">
        <f t="shared" si="7"/>
        <v>#N/A</v>
      </c>
      <c r="I35" s="56" t="e">
        <f t="shared" si="8"/>
        <v>#N/A</v>
      </c>
      <c r="J35" s="56" t="e">
        <f t="shared" si="9"/>
        <v>#N/A</v>
      </c>
      <c r="K35" s="56" t="e">
        <f t="shared" si="12"/>
        <v>#N/A</v>
      </c>
      <c r="L35" s="56" t="e">
        <f t="shared" si="10"/>
        <v>#N/A</v>
      </c>
      <c r="M35" s="57" t="e">
        <f>SUM(B35+D35+H35+J35+L35)</f>
        <v>#N/A</v>
      </c>
    </row>
    <row r="36" spans="1:13" ht="12.75">
      <c r="A36" t="str">
        <f>CONCATENATE('LIGA V MALÉ ODSTŘELOVAČCE'!B10," ",'LIGA V MALÉ ODSTŘELOVAČCE'!C10)</f>
        <v>František Jindra</v>
      </c>
      <c r="B36" s="56" t="e">
        <f t="shared" si="1"/>
        <v>#N/A</v>
      </c>
      <c r="C36" s="56" t="e">
        <f t="shared" si="2"/>
        <v>#N/A</v>
      </c>
      <c r="D36" s="56" t="e">
        <f t="shared" si="3"/>
        <v>#N/A</v>
      </c>
      <c r="E36" s="56" t="e">
        <f t="shared" si="4"/>
        <v>#N/A</v>
      </c>
      <c r="F36" s="56" t="e">
        <f t="shared" si="5"/>
        <v>#N/A</v>
      </c>
      <c r="G36" s="56" t="e">
        <f t="shared" si="6"/>
        <v>#N/A</v>
      </c>
      <c r="H36" s="56" t="e">
        <f t="shared" si="7"/>
        <v>#N/A</v>
      </c>
      <c r="I36" s="56" t="e">
        <f t="shared" si="8"/>
        <v>#N/A</v>
      </c>
      <c r="J36" s="56" t="e">
        <f t="shared" si="9"/>
        <v>#N/A</v>
      </c>
      <c r="K36" s="56" t="e">
        <f t="shared" si="12"/>
        <v>#N/A</v>
      </c>
      <c r="L36" s="56" t="e">
        <f t="shared" si="10"/>
        <v>#N/A</v>
      </c>
      <c r="M36" s="57" t="e">
        <f t="shared" si="11"/>
        <v>#N/A</v>
      </c>
    </row>
    <row r="37" spans="1:13" ht="12.75">
      <c r="A37" t="str">
        <f>CONCATENATE('LIGA V MALÉ ODSTŘELOVAČCE'!B11," ",'LIGA V MALÉ ODSTŘELOVAČCE'!C11)</f>
        <v>Tomáš Ťopka</v>
      </c>
      <c r="B37" s="56" t="e">
        <f t="shared" si="1"/>
        <v>#N/A</v>
      </c>
      <c r="C37" s="56" t="e">
        <f t="shared" si="2"/>
        <v>#N/A</v>
      </c>
      <c r="D37" s="56" t="e">
        <f t="shared" si="3"/>
        <v>#N/A</v>
      </c>
      <c r="E37" s="56" t="e">
        <f t="shared" si="4"/>
        <v>#N/A</v>
      </c>
      <c r="F37" s="56" t="e">
        <f t="shared" si="5"/>
        <v>#N/A</v>
      </c>
      <c r="G37" s="56" t="e">
        <f t="shared" si="6"/>
        <v>#N/A</v>
      </c>
      <c r="H37" s="56" t="e">
        <f t="shared" si="7"/>
        <v>#N/A</v>
      </c>
      <c r="I37" s="56" t="e">
        <f t="shared" si="8"/>
        <v>#N/A</v>
      </c>
      <c r="J37" s="56" t="e">
        <f t="shared" si="9"/>
        <v>#N/A</v>
      </c>
      <c r="K37" s="56" t="e">
        <f t="shared" si="12"/>
        <v>#N/A</v>
      </c>
      <c r="L37" s="56" t="e">
        <f t="shared" si="10"/>
        <v>#N/A</v>
      </c>
      <c r="M37" s="57" t="e">
        <f t="shared" si="11"/>
        <v>#N/A</v>
      </c>
    </row>
    <row r="38" spans="1:13" ht="12.75">
      <c r="A38" t="str">
        <f>CONCATENATE('LIGA V MALÉ ODSTŘELOVAČCE'!B12," ",'LIGA V MALÉ ODSTŘELOVAČCE'!C12)</f>
        <v>Tomáš Jindra</v>
      </c>
      <c r="B38" s="56" t="e">
        <f t="shared" si="1"/>
        <v>#N/A</v>
      </c>
      <c r="C38" s="56" t="e">
        <f t="shared" si="2"/>
        <v>#N/A</v>
      </c>
      <c r="D38" s="56" t="e">
        <f t="shared" si="3"/>
        <v>#N/A</v>
      </c>
      <c r="E38" s="56" t="e">
        <f t="shared" si="4"/>
        <v>#N/A</v>
      </c>
      <c r="F38" s="56" t="e">
        <f t="shared" si="5"/>
        <v>#N/A</v>
      </c>
      <c r="G38" s="56" t="e">
        <f t="shared" si="6"/>
        <v>#N/A</v>
      </c>
      <c r="H38" s="56" t="e">
        <f t="shared" si="7"/>
        <v>#N/A</v>
      </c>
      <c r="I38" s="56" t="e">
        <f t="shared" si="8"/>
        <v>#N/A</v>
      </c>
      <c r="J38" s="56" t="e">
        <f t="shared" si="9"/>
        <v>#N/A</v>
      </c>
      <c r="K38" s="56" t="e">
        <f t="shared" si="12"/>
        <v>#N/A</v>
      </c>
      <c r="L38" s="56" t="e">
        <f t="shared" si="10"/>
        <v>#N/A</v>
      </c>
      <c r="M38" s="57" t="e">
        <f t="shared" si="11"/>
        <v>#N/A</v>
      </c>
    </row>
    <row r="39" spans="1:13" ht="12.75">
      <c r="A39" t="str">
        <f>CONCATENATE('LIGA V MALÉ ODSTŘELOVAČCE'!B13," ",'LIGA V MALÉ ODSTŘELOVAČCE'!C13)</f>
        <v>Markéta Jindrová</v>
      </c>
      <c r="B39" s="56" t="e">
        <f t="shared" si="1"/>
        <v>#N/A</v>
      </c>
      <c r="C39" s="56" t="e">
        <f t="shared" si="2"/>
        <v>#N/A</v>
      </c>
      <c r="D39" s="56" t="e">
        <f t="shared" si="3"/>
        <v>#N/A</v>
      </c>
      <c r="E39" s="56" t="e">
        <f t="shared" si="4"/>
        <v>#N/A</v>
      </c>
      <c r="F39" s="56" t="e">
        <f t="shared" si="5"/>
        <v>#N/A</v>
      </c>
      <c r="G39" s="56" t="e">
        <f t="shared" si="6"/>
        <v>#N/A</v>
      </c>
      <c r="H39" s="56" t="e">
        <f t="shared" si="7"/>
        <v>#N/A</v>
      </c>
      <c r="I39" s="56" t="e">
        <f t="shared" si="8"/>
        <v>#N/A</v>
      </c>
      <c r="J39" s="56" t="e">
        <f t="shared" si="9"/>
        <v>#N/A</v>
      </c>
      <c r="K39" s="56" t="e">
        <f t="shared" si="12"/>
        <v>#N/A</v>
      </c>
      <c r="L39" s="56" t="e">
        <f t="shared" si="10"/>
        <v>#N/A</v>
      </c>
      <c r="M39" s="57" t="e">
        <f t="shared" si="11"/>
        <v>#N/A</v>
      </c>
    </row>
    <row r="40" spans="1:13" ht="12.75">
      <c r="A40" t="str">
        <f>CONCATENATE('LIGA V MALÉ ODSTŘELOVAČCE'!B14," ",'LIGA V MALÉ ODSTŘELOVAČCE'!C14)</f>
        <v>Ondřej Tázlar</v>
      </c>
      <c r="B40" s="56" t="e">
        <f t="shared" si="1"/>
        <v>#N/A</v>
      </c>
      <c r="C40" s="56" t="e">
        <f t="shared" si="2"/>
        <v>#N/A</v>
      </c>
      <c r="D40" s="56" t="e">
        <f t="shared" si="3"/>
        <v>#N/A</v>
      </c>
      <c r="E40" s="56" t="e">
        <f t="shared" si="4"/>
        <v>#N/A</v>
      </c>
      <c r="F40" s="56" t="e">
        <f t="shared" si="5"/>
        <v>#N/A</v>
      </c>
      <c r="G40" s="56" t="e">
        <f t="shared" si="6"/>
        <v>#N/A</v>
      </c>
      <c r="H40" s="56" t="e">
        <f t="shared" si="7"/>
        <v>#N/A</v>
      </c>
      <c r="I40" s="56" t="e">
        <f t="shared" si="8"/>
        <v>#N/A</v>
      </c>
      <c r="J40" s="56" t="e">
        <f t="shared" si="9"/>
        <v>#N/A</v>
      </c>
      <c r="K40" s="56" t="e">
        <f t="shared" si="12"/>
        <v>#N/A</v>
      </c>
      <c r="L40" s="56" t="e">
        <f t="shared" si="10"/>
        <v>#N/A</v>
      </c>
      <c r="M40" s="57" t="e">
        <f t="shared" si="11"/>
        <v>#N/A</v>
      </c>
    </row>
    <row r="41" spans="1:13" ht="12.75">
      <c r="A41" t="str">
        <f>CONCATENATE('LIGA V MALÉ ODSTŘELOVAČCE'!B15," ",'LIGA V MALÉ ODSTŘELOVAČCE'!C15)</f>
        <v>Tomáš Ludvík</v>
      </c>
      <c r="B41" s="56" t="e">
        <f t="shared" si="1"/>
        <v>#N/A</v>
      </c>
      <c r="C41" s="56" t="e">
        <f t="shared" si="2"/>
        <v>#N/A</v>
      </c>
      <c r="D41" s="56" t="e">
        <f t="shared" si="3"/>
        <v>#N/A</v>
      </c>
      <c r="E41" s="56" t="e">
        <f t="shared" si="4"/>
        <v>#N/A</v>
      </c>
      <c r="F41" s="56" t="e">
        <f t="shared" si="5"/>
        <v>#N/A</v>
      </c>
      <c r="G41" s="56" t="e">
        <f t="shared" si="6"/>
        <v>#N/A</v>
      </c>
      <c r="H41" s="56" t="e">
        <f t="shared" si="7"/>
        <v>#N/A</v>
      </c>
      <c r="I41" s="56" t="e">
        <f t="shared" si="8"/>
        <v>#N/A</v>
      </c>
      <c r="J41" s="56" t="e">
        <f t="shared" si="9"/>
        <v>#N/A</v>
      </c>
      <c r="K41" s="56" t="e">
        <f t="shared" si="12"/>
        <v>#N/A</v>
      </c>
      <c r="L41" s="56" t="e">
        <f t="shared" si="10"/>
        <v>#N/A</v>
      </c>
      <c r="M41" s="57" t="e">
        <f t="shared" si="11"/>
        <v>#N/A</v>
      </c>
    </row>
    <row r="42" spans="1:13" ht="12.75">
      <c r="A42" t="str">
        <f>CONCATENATE('LIGA V MALÉ ODSTŘELOVAČCE'!B16," ",'LIGA V MALÉ ODSTŘELOVAČCE'!C16)</f>
        <v>Martin Kouba</v>
      </c>
      <c r="B42" s="56" t="e">
        <f t="shared" si="1"/>
        <v>#N/A</v>
      </c>
      <c r="C42" s="56" t="e">
        <f t="shared" si="2"/>
        <v>#N/A</v>
      </c>
      <c r="D42" s="56" t="e">
        <f t="shared" si="3"/>
        <v>#N/A</v>
      </c>
      <c r="E42" s="56" t="e">
        <f t="shared" si="4"/>
        <v>#N/A</v>
      </c>
      <c r="F42" s="56" t="e">
        <f t="shared" si="5"/>
        <v>#N/A</v>
      </c>
      <c r="G42" s="56" t="e">
        <f t="shared" si="6"/>
        <v>#N/A</v>
      </c>
      <c r="H42" s="56" t="e">
        <f t="shared" si="7"/>
        <v>#N/A</v>
      </c>
      <c r="I42" s="56" t="e">
        <f t="shared" si="8"/>
        <v>#N/A</v>
      </c>
      <c r="J42" s="56" t="e">
        <f t="shared" si="9"/>
        <v>#N/A</v>
      </c>
      <c r="K42" s="56" t="e">
        <f t="shared" si="12"/>
        <v>#N/A</v>
      </c>
      <c r="L42" s="56" t="e">
        <f t="shared" si="10"/>
        <v>#N/A</v>
      </c>
      <c r="M42" s="57" t="e">
        <f t="shared" si="11"/>
        <v>#N/A</v>
      </c>
    </row>
    <row r="43" spans="1:13" ht="12.75">
      <c r="A43" t="str">
        <f>CONCATENATE('LIGA V MALÉ ODSTŘELOVAČCE'!B17," ",'LIGA V MALÉ ODSTŘELOVAČCE'!C17)</f>
        <v>Tomáš Kučera</v>
      </c>
      <c r="B43" s="56" t="e">
        <f t="shared" si="1"/>
        <v>#N/A</v>
      </c>
      <c r="C43" s="56" t="e">
        <f t="shared" si="2"/>
        <v>#N/A</v>
      </c>
      <c r="D43" s="56" t="e">
        <f t="shared" si="3"/>
        <v>#N/A</v>
      </c>
      <c r="E43" s="56" t="e">
        <f t="shared" si="4"/>
        <v>#N/A</v>
      </c>
      <c r="F43" s="56" t="e">
        <f t="shared" si="5"/>
        <v>#N/A</v>
      </c>
      <c r="G43" s="56" t="e">
        <f t="shared" si="6"/>
        <v>#N/A</v>
      </c>
      <c r="H43" s="56" t="e">
        <f t="shared" si="7"/>
        <v>#N/A</v>
      </c>
      <c r="I43" s="56" t="e">
        <f t="shared" si="8"/>
        <v>#N/A</v>
      </c>
      <c r="J43" s="56" t="e">
        <f t="shared" si="9"/>
        <v>#N/A</v>
      </c>
      <c r="K43" s="56" t="e">
        <f t="shared" si="12"/>
        <v>#N/A</v>
      </c>
      <c r="L43" s="56" t="e">
        <f t="shared" si="10"/>
        <v>#N/A</v>
      </c>
      <c r="M43" s="57" t="e">
        <f t="shared" si="11"/>
        <v>#N/A</v>
      </c>
    </row>
    <row r="44" spans="1:13" ht="12.75">
      <c r="A44" t="str">
        <f>CONCATENATE('LIGA V MALÉ ODSTŘELOVAČCE'!B18," ",'LIGA V MALÉ ODSTŘELOVAČCE'!C18)</f>
        <v>Michal Benda</v>
      </c>
      <c r="B44" s="56" t="e">
        <f t="shared" si="1"/>
        <v>#N/A</v>
      </c>
      <c r="C44" s="56" t="e">
        <f t="shared" si="2"/>
        <v>#N/A</v>
      </c>
      <c r="D44" s="56" t="e">
        <f t="shared" si="3"/>
        <v>#N/A</v>
      </c>
      <c r="E44" s="56" t="e">
        <f t="shared" si="4"/>
        <v>#N/A</v>
      </c>
      <c r="F44" s="56" t="e">
        <f t="shared" si="5"/>
        <v>#N/A</v>
      </c>
      <c r="G44" s="56" t="e">
        <f t="shared" si="6"/>
        <v>#N/A</v>
      </c>
      <c r="H44" s="56" t="e">
        <f t="shared" si="7"/>
        <v>#N/A</v>
      </c>
      <c r="I44" s="56" t="e">
        <f t="shared" si="8"/>
        <v>#N/A</v>
      </c>
      <c r="J44" s="56" t="e">
        <f t="shared" si="9"/>
        <v>#N/A</v>
      </c>
      <c r="K44" s="56" t="e">
        <f t="shared" si="12"/>
        <v>#N/A</v>
      </c>
      <c r="L44" s="56" t="e">
        <f t="shared" si="10"/>
        <v>#N/A</v>
      </c>
      <c r="M44" s="57" t="e">
        <f t="shared" si="11"/>
        <v>#N/A</v>
      </c>
    </row>
    <row r="45" spans="1:13" ht="12.75">
      <c r="A45" t="str">
        <f>CONCATENATE('LIGA V MALÉ ODSTŘELOVAČCE'!B19," ",'LIGA V MALÉ ODSTŘELOVAČCE'!C19)</f>
        <v>Jan Schořík</v>
      </c>
      <c r="B45" s="56" t="e">
        <f t="shared" si="1"/>
        <v>#N/A</v>
      </c>
      <c r="C45" s="56" t="e">
        <f t="shared" si="2"/>
        <v>#N/A</v>
      </c>
      <c r="D45" s="56" t="e">
        <f t="shared" si="3"/>
        <v>#N/A</v>
      </c>
      <c r="E45" s="56" t="e">
        <f t="shared" si="4"/>
        <v>#N/A</v>
      </c>
      <c r="F45" s="56" t="e">
        <f t="shared" si="5"/>
        <v>#N/A</v>
      </c>
      <c r="G45" s="56" t="e">
        <f t="shared" si="6"/>
        <v>#N/A</v>
      </c>
      <c r="H45" s="56" t="e">
        <f t="shared" si="7"/>
        <v>#N/A</v>
      </c>
      <c r="I45" s="56" t="e">
        <f t="shared" si="8"/>
        <v>#N/A</v>
      </c>
      <c r="J45" s="56" t="e">
        <f t="shared" si="9"/>
        <v>#N/A</v>
      </c>
      <c r="K45" s="56" t="e">
        <f t="shared" si="12"/>
        <v>#N/A</v>
      </c>
      <c r="L45" s="56" t="e">
        <f t="shared" si="10"/>
        <v>#N/A</v>
      </c>
      <c r="M45" s="57" t="e">
        <f t="shared" si="11"/>
        <v>#N/A</v>
      </c>
    </row>
    <row r="46" spans="1:13" ht="12.75">
      <c r="A46" t="str">
        <f>CONCATENATE('LIGA V MALÉ ODSTŘELOVAČCE'!B20," ",'LIGA V MALÉ ODSTŘELOVAČCE'!C20)</f>
        <v>Vladimír Franěk</v>
      </c>
      <c r="B46" s="56" t="e">
        <f t="shared" si="1"/>
        <v>#N/A</v>
      </c>
      <c r="C46" s="56" t="e">
        <f t="shared" si="2"/>
        <v>#N/A</v>
      </c>
      <c r="D46" s="56" t="e">
        <f t="shared" si="3"/>
        <v>#N/A</v>
      </c>
      <c r="E46" s="56" t="e">
        <f t="shared" si="4"/>
        <v>#N/A</v>
      </c>
      <c r="F46" s="56" t="e">
        <f t="shared" si="5"/>
        <v>#N/A</v>
      </c>
      <c r="G46" s="56" t="e">
        <f t="shared" si="6"/>
        <v>#N/A</v>
      </c>
      <c r="H46" s="56" t="e">
        <f t="shared" si="7"/>
        <v>#N/A</v>
      </c>
      <c r="I46" s="56" t="e">
        <f t="shared" si="8"/>
        <v>#N/A</v>
      </c>
      <c r="J46" s="56" t="e">
        <f t="shared" si="9"/>
        <v>#N/A</v>
      </c>
      <c r="K46" s="56" t="e">
        <f t="shared" si="12"/>
        <v>#N/A</v>
      </c>
      <c r="L46" s="56" t="e">
        <f t="shared" si="10"/>
        <v>#N/A</v>
      </c>
      <c r="M46" s="57" t="e">
        <f t="shared" si="11"/>
        <v>#N/A</v>
      </c>
    </row>
    <row r="47" spans="1:13" ht="12.75">
      <c r="A47" t="str">
        <f>CONCATENATE('LIGA V MALÉ ODSTŘELOVAČCE'!B21," ",'LIGA V MALÉ ODSTŘELOVAČCE'!C21)</f>
        <v>Martin Dostál</v>
      </c>
      <c r="B47" s="56" t="e">
        <f t="shared" si="1"/>
        <v>#N/A</v>
      </c>
      <c r="C47" s="56" t="e">
        <f t="shared" si="2"/>
        <v>#N/A</v>
      </c>
      <c r="D47" s="56" t="e">
        <f t="shared" si="3"/>
        <v>#N/A</v>
      </c>
      <c r="E47" s="56" t="e">
        <f t="shared" si="4"/>
        <v>#N/A</v>
      </c>
      <c r="F47" s="56" t="e">
        <f t="shared" si="5"/>
        <v>#N/A</v>
      </c>
      <c r="G47" s="56" t="e">
        <f t="shared" si="6"/>
        <v>#N/A</v>
      </c>
      <c r="H47" s="56" t="e">
        <f t="shared" si="7"/>
        <v>#N/A</v>
      </c>
      <c r="I47" s="56" t="e">
        <f t="shared" si="8"/>
        <v>#N/A</v>
      </c>
      <c r="J47" s="56" t="e">
        <f aca="true" t="shared" si="13" ref="J47:J67">VLOOKUP($A47,I$3:R$29,2,FALSE)</f>
        <v>#N/A</v>
      </c>
      <c r="K47" s="56" t="e">
        <f t="shared" si="12"/>
        <v>#N/A</v>
      </c>
      <c r="L47" s="56" t="e">
        <f t="shared" si="10"/>
        <v>#N/A</v>
      </c>
      <c r="M47" s="57" t="e">
        <f t="shared" si="11"/>
        <v>#N/A</v>
      </c>
    </row>
    <row r="48" spans="1:13" ht="12.75">
      <c r="A48" t="str">
        <f>CONCATENATE('LIGA V MALÉ ODSTŘELOVAČCE'!B22," ",'LIGA V MALÉ ODSTŘELOVAČCE'!C22)</f>
        <v>Jakub Janoušek</v>
      </c>
      <c r="B48" s="56" t="e">
        <f t="shared" si="1"/>
        <v>#N/A</v>
      </c>
      <c r="C48" s="56" t="e">
        <f t="shared" si="2"/>
        <v>#N/A</v>
      </c>
      <c r="D48" s="56" t="e">
        <f t="shared" si="3"/>
        <v>#N/A</v>
      </c>
      <c r="E48" s="56" t="e">
        <f t="shared" si="4"/>
        <v>#N/A</v>
      </c>
      <c r="F48" s="56" t="e">
        <f t="shared" si="5"/>
        <v>#N/A</v>
      </c>
      <c r="G48" s="56" t="e">
        <f t="shared" si="6"/>
        <v>#N/A</v>
      </c>
      <c r="H48" s="56" t="e">
        <f t="shared" si="7"/>
        <v>#N/A</v>
      </c>
      <c r="I48" s="56" t="e">
        <f t="shared" si="8"/>
        <v>#N/A</v>
      </c>
      <c r="J48" s="56" t="e">
        <f t="shared" si="13"/>
        <v>#N/A</v>
      </c>
      <c r="K48" s="56" t="e">
        <f t="shared" si="12"/>
        <v>#N/A</v>
      </c>
      <c r="L48" s="56" t="e">
        <f t="shared" si="10"/>
        <v>#N/A</v>
      </c>
      <c r="M48" s="57" t="e">
        <f t="shared" si="11"/>
        <v>#N/A</v>
      </c>
    </row>
    <row r="49" spans="1:13" ht="12.75">
      <c r="A49" t="str">
        <f>CONCATENATE('LIGA V MALÉ ODSTŘELOVAČCE'!B23," ",'LIGA V MALÉ ODSTŘELOVAČCE'!C23)</f>
        <v>Luděk Ťopka</v>
      </c>
      <c r="B49" s="56" t="e">
        <f t="shared" si="1"/>
        <v>#N/A</v>
      </c>
      <c r="C49" s="56" t="e">
        <f t="shared" si="2"/>
        <v>#N/A</v>
      </c>
      <c r="D49" s="56" t="e">
        <f t="shared" si="3"/>
        <v>#N/A</v>
      </c>
      <c r="E49" s="56" t="e">
        <f t="shared" si="4"/>
        <v>#N/A</v>
      </c>
      <c r="F49" s="56" t="e">
        <f t="shared" si="5"/>
        <v>#N/A</v>
      </c>
      <c r="G49" s="56" t="e">
        <f t="shared" si="6"/>
        <v>#N/A</v>
      </c>
      <c r="H49" s="56" t="e">
        <f t="shared" si="7"/>
        <v>#N/A</v>
      </c>
      <c r="I49" s="56" t="e">
        <f t="shared" si="8"/>
        <v>#N/A</v>
      </c>
      <c r="J49" s="56" t="e">
        <f t="shared" si="13"/>
        <v>#N/A</v>
      </c>
      <c r="K49" s="56" t="e">
        <f t="shared" si="12"/>
        <v>#N/A</v>
      </c>
      <c r="L49" s="56" t="e">
        <f t="shared" si="10"/>
        <v>#N/A</v>
      </c>
      <c r="M49" s="57" t="e">
        <f t="shared" si="11"/>
        <v>#N/A</v>
      </c>
    </row>
    <row r="50" spans="1:13" ht="12.75">
      <c r="A50" t="str">
        <f>CONCATENATE('LIGA V MALÉ ODSTŘELOVAČCE'!B24," ",'LIGA V MALÉ ODSTŘELOVAČCE'!C24)</f>
        <v>Jindřich Balounek</v>
      </c>
      <c r="B50" s="56" t="e">
        <f t="shared" si="1"/>
        <v>#N/A</v>
      </c>
      <c r="C50" s="56" t="e">
        <f t="shared" si="2"/>
        <v>#N/A</v>
      </c>
      <c r="D50" s="56" t="e">
        <f t="shared" si="3"/>
        <v>#N/A</v>
      </c>
      <c r="E50" s="56" t="e">
        <f t="shared" si="4"/>
        <v>#N/A</v>
      </c>
      <c r="F50" s="56" t="e">
        <f t="shared" si="5"/>
        <v>#N/A</v>
      </c>
      <c r="G50" s="56" t="e">
        <f t="shared" si="6"/>
        <v>#N/A</v>
      </c>
      <c r="H50" s="56" t="e">
        <f t="shared" si="7"/>
        <v>#N/A</v>
      </c>
      <c r="I50" s="56" t="e">
        <f t="shared" si="8"/>
        <v>#N/A</v>
      </c>
      <c r="J50" s="56" t="e">
        <f t="shared" si="13"/>
        <v>#N/A</v>
      </c>
      <c r="K50" s="56" t="e">
        <f t="shared" si="12"/>
        <v>#N/A</v>
      </c>
      <c r="L50" s="56" t="e">
        <f t="shared" si="10"/>
        <v>#N/A</v>
      </c>
      <c r="M50" s="57" t="e">
        <f t="shared" si="11"/>
        <v>#N/A</v>
      </c>
    </row>
    <row r="51" spans="1:13" ht="12.75">
      <c r="A51" t="str">
        <f>CONCATENATE('LIGA V MALÉ ODSTŘELOVAČCE'!B25," ",'LIGA V MALÉ ODSTŘELOVAČCE'!C25)</f>
        <v>Jan Fokt</v>
      </c>
      <c r="B51" s="56" t="e">
        <f t="shared" si="1"/>
        <v>#N/A</v>
      </c>
      <c r="C51" s="56" t="e">
        <f t="shared" si="2"/>
        <v>#N/A</v>
      </c>
      <c r="D51" s="56" t="e">
        <f t="shared" si="3"/>
        <v>#N/A</v>
      </c>
      <c r="E51" s="56" t="e">
        <f t="shared" si="4"/>
        <v>#N/A</v>
      </c>
      <c r="F51" s="56" t="e">
        <f t="shared" si="5"/>
        <v>#N/A</v>
      </c>
      <c r="G51" s="56" t="e">
        <f t="shared" si="6"/>
        <v>#N/A</v>
      </c>
      <c r="H51" s="56" t="e">
        <f t="shared" si="7"/>
        <v>#N/A</v>
      </c>
      <c r="I51" s="56" t="e">
        <f t="shared" si="8"/>
        <v>#N/A</v>
      </c>
      <c r="J51" s="56" t="e">
        <f t="shared" si="13"/>
        <v>#N/A</v>
      </c>
      <c r="K51" s="56" t="e">
        <f t="shared" si="12"/>
        <v>#N/A</v>
      </c>
      <c r="L51" s="56" t="e">
        <f t="shared" si="10"/>
        <v>#N/A</v>
      </c>
      <c r="M51" s="57" t="e">
        <f t="shared" si="11"/>
        <v>#N/A</v>
      </c>
    </row>
    <row r="52" spans="1:12" ht="12.75">
      <c r="A52" t="str">
        <f>CONCATENATE('LIGA V MALÉ ODSTŘELOVAČCE'!B26," ",'LIGA V MALÉ ODSTŘELOVAČCE'!C26)</f>
        <v>Jan Richter</v>
      </c>
      <c r="B52" s="56" t="e">
        <f t="shared" si="1"/>
        <v>#N/A</v>
      </c>
      <c r="C52" s="56" t="e">
        <f t="shared" si="2"/>
        <v>#N/A</v>
      </c>
      <c r="D52" s="56" t="e">
        <f t="shared" si="3"/>
        <v>#N/A</v>
      </c>
      <c r="E52" s="56" t="e">
        <f t="shared" si="4"/>
        <v>#N/A</v>
      </c>
      <c r="F52" s="56" t="e">
        <f t="shared" si="5"/>
        <v>#N/A</v>
      </c>
      <c r="G52" s="56" t="e">
        <f t="shared" si="6"/>
        <v>#N/A</v>
      </c>
      <c r="H52" s="56" t="e">
        <f t="shared" si="7"/>
        <v>#N/A</v>
      </c>
      <c r="I52" s="56" t="e">
        <f t="shared" si="8"/>
        <v>#N/A</v>
      </c>
      <c r="J52" s="56" t="e">
        <f t="shared" si="13"/>
        <v>#N/A</v>
      </c>
      <c r="K52" s="56" t="e">
        <f t="shared" si="12"/>
        <v>#N/A</v>
      </c>
      <c r="L52" s="56" t="e">
        <f t="shared" si="10"/>
        <v>#N/A</v>
      </c>
    </row>
    <row r="53" spans="1:12" ht="12.75">
      <c r="A53" t="str">
        <f>CONCATENATE('LIGA V MALÉ ODSTŘELOVAČCE'!B27," ",'LIGA V MALÉ ODSTŘELOVAČCE'!C27)</f>
        <v>Michal Říha</v>
      </c>
      <c r="B53" s="56" t="e">
        <f t="shared" si="1"/>
        <v>#N/A</v>
      </c>
      <c r="C53" s="56" t="e">
        <f t="shared" si="2"/>
        <v>#N/A</v>
      </c>
      <c r="D53" s="56" t="e">
        <f t="shared" si="3"/>
        <v>#N/A</v>
      </c>
      <c r="E53" s="56" t="e">
        <f t="shared" si="4"/>
        <v>#N/A</v>
      </c>
      <c r="F53" s="56" t="e">
        <f t="shared" si="5"/>
        <v>#N/A</v>
      </c>
      <c r="G53" s="56" t="e">
        <f t="shared" si="6"/>
        <v>#N/A</v>
      </c>
      <c r="H53" s="56" t="e">
        <f t="shared" si="7"/>
        <v>#N/A</v>
      </c>
      <c r="I53" s="56" t="e">
        <f t="shared" si="8"/>
        <v>#N/A</v>
      </c>
      <c r="J53" s="56" t="e">
        <f t="shared" si="13"/>
        <v>#N/A</v>
      </c>
      <c r="K53" s="56" t="e">
        <f t="shared" si="12"/>
        <v>#N/A</v>
      </c>
      <c r="L53" s="56" t="e">
        <f t="shared" si="10"/>
        <v>#N/A</v>
      </c>
    </row>
    <row r="54" spans="1:12" ht="12.75">
      <c r="A54" t="str">
        <f>CONCATENATE('LIGA V MALÉ ODSTŘELOVAČCE'!B28," ",'LIGA V MALÉ ODSTŘELOVAČCE'!C28)</f>
        <v>Pavel Dvořák</v>
      </c>
      <c r="B54" s="56" t="e">
        <f t="shared" si="1"/>
        <v>#N/A</v>
      </c>
      <c r="C54" s="56" t="e">
        <f t="shared" si="2"/>
        <v>#N/A</v>
      </c>
      <c r="D54" s="56" t="e">
        <f t="shared" si="3"/>
        <v>#N/A</v>
      </c>
      <c r="E54" s="56" t="e">
        <f t="shared" si="4"/>
        <v>#N/A</v>
      </c>
      <c r="F54" s="56" t="e">
        <f t="shared" si="5"/>
        <v>#N/A</v>
      </c>
      <c r="G54" s="56" t="e">
        <f t="shared" si="6"/>
        <v>#N/A</v>
      </c>
      <c r="H54" s="56" t="e">
        <f t="shared" si="7"/>
        <v>#N/A</v>
      </c>
      <c r="I54" s="56" t="e">
        <f t="shared" si="8"/>
        <v>#N/A</v>
      </c>
      <c r="J54" s="56" t="e">
        <f t="shared" si="13"/>
        <v>#N/A</v>
      </c>
      <c r="K54" s="56" t="e">
        <f t="shared" si="12"/>
        <v>#N/A</v>
      </c>
      <c r="L54" s="56" t="e">
        <f t="shared" si="10"/>
        <v>#N/A</v>
      </c>
    </row>
    <row r="55" spans="1:12" ht="12.75">
      <c r="A55" t="str">
        <f>CONCATENATE('LIGA V MALÉ ODSTŘELOVAČCE'!B29," ",'LIGA V MALÉ ODSTŘELOVAČCE'!C29)</f>
        <v>Miroslav Andreáš</v>
      </c>
      <c r="B55" s="56" t="e">
        <f t="shared" si="1"/>
        <v>#N/A</v>
      </c>
      <c r="C55" s="56" t="e">
        <f t="shared" si="2"/>
        <v>#N/A</v>
      </c>
      <c r="D55" s="56" t="e">
        <f t="shared" si="3"/>
        <v>#N/A</v>
      </c>
      <c r="E55" s="56" t="e">
        <f t="shared" si="4"/>
        <v>#N/A</v>
      </c>
      <c r="F55" s="56" t="e">
        <f t="shared" si="5"/>
        <v>#N/A</v>
      </c>
      <c r="G55" s="56" t="e">
        <f t="shared" si="6"/>
        <v>#N/A</v>
      </c>
      <c r="H55" s="56" t="e">
        <f t="shared" si="7"/>
        <v>#N/A</v>
      </c>
      <c r="I55" s="56" t="e">
        <f t="shared" si="8"/>
        <v>#N/A</v>
      </c>
      <c r="J55" s="56" t="e">
        <f t="shared" si="13"/>
        <v>#N/A</v>
      </c>
      <c r="K55" s="56" t="e">
        <f t="shared" si="12"/>
        <v>#N/A</v>
      </c>
      <c r="L55" s="56" t="e">
        <f t="shared" si="10"/>
        <v>#N/A</v>
      </c>
    </row>
    <row r="56" spans="1:12" ht="12.75">
      <c r="A56" t="str">
        <f>CONCATENATE('LIGA V MALÉ ODSTŘELOVAČCE'!B30," ",'LIGA V MALÉ ODSTŘELOVAČCE'!C30)</f>
        <v>Jan Morkes</v>
      </c>
      <c r="B56" s="56" t="e">
        <f t="shared" si="1"/>
        <v>#N/A</v>
      </c>
      <c r="C56" s="56" t="e">
        <f t="shared" si="2"/>
        <v>#N/A</v>
      </c>
      <c r="D56" s="56" t="e">
        <f t="shared" si="3"/>
        <v>#N/A</v>
      </c>
      <c r="E56" s="56" t="e">
        <f t="shared" si="4"/>
        <v>#N/A</v>
      </c>
      <c r="F56" s="56" t="e">
        <f t="shared" si="5"/>
        <v>#N/A</v>
      </c>
      <c r="G56" s="56" t="e">
        <f t="shared" si="6"/>
        <v>#N/A</v>
      </c>
      <c r="H56" s="56" t="e">
        <f t="shared" si="7"/>
        <v>#N/A</v>
      </c>
      <c r="I56" s="56" t="e">
        <f t="shared" si="8"/>
        <v>#N/A</v>
      </c>
      <c r="J56" s="56" t="e">
        <f t="shared" si="13"/>
        <v>#N/A</v>
      </c>
      <c r="K56" s="56" t="e">
        <f t="shared" si="12"/>
        <v>#N/A</v>
      </c>
      <c r="L56" s="56" t="e">
        <f t="shared" si="10"/>
        <v>#N/A</v>
      </c>
    </row>
    <row r="57" spans="1:12" ht="12.75">
      <c r="A57" t="str">
        <f>CONCATENATE('LIGA V MALÉ ODSTŘELOVAČCE'!B31," ",'LIGA V MALÉ ODSTŘELOVAČCE'!C31)</f>
        <v>Daniel Bednář</v>
      </c>
      <c r="B57" s="56" t="e">
        <f t="shared" si="1"/>
        <v>#N/A</v>
      </c>
      <c r="C57" s="56" t="e">
        <f t="shared" si="2"/>
        <v>#N/A</v>
      </c>
      <c r="D57" s="56" t="e">
        <f t="shared" si="3"/>
        <v>#N/A</v>
      </c>
      <c r="E57" s="56" t="e">
        <f t="shared" si="4"/>
        <v>#N/A</v>
      </c>
      <c r="F57" s="56" t="e">
        <f t="shared" si="5"/>
        <v>#N/A</v>
      </c>
      <c r="G57" s="56" t="e">
        <f t="shared" si="6"/>
        <v>#N/A</v>
      </c>
      <c r="H57" s="56" t="e">
        <f t="shared" si="7"/>
        <v>#N/A</v>
      </c>
      <c r="I57" s="56" t="e">
        <f t="shared" si="8"/>
        <v>#N/A</v>
      </c>
      <c r="J57" s="56" t="e">
        <f t="shared" si="13"/>
        <v>#N/A</v>
      </c>
      <c r="K57" s="56" t="e">
        <f t="shared" si="12"/>
        <v>#N/A</v>
      </c>
      <c r="L57" s="56" t="e">
        <f t="shared" si="10"/>
        <v>#N/A</v>
      </c>
    </row>
    <row r="58" spans="1:12" ht="12.75">
      <c r="A58" t="str">
        <f>CONCATENATE('LIGA V MALÉ ODSTŘELOVAČCE'!B32," ",'LIGA V MALÉ ODSTŘELOVAČCE'!C32)</f>
        <v>Eva Schoříková</v>
      </c>
      <c r="B58" s="56" t="e">
        <f t="shared" si="1"/>
        <v>#N/A</v>
      </c>
      <c r="C58" s="56" t="e">
        <f t="shared" si="2"/>
        <v>#N/A</v>
      </c>
      <c r="D58" s="56" t="e">
        <f t="shared" si="3"/>
        <v>#N/A</v>
      </c>
      <c r="E58" s="56" t="e">
        <f t="shared" si="4"/>
        <v>#N/A</v>
      </c>
      <c r="F58" s="56" t="e">
        <f t="shared" si="5"/>
        <v>#N/A</v>
      </c>
      <c r="G58" s="56" t="e">
        <f t="shared" si="6"/>
        <v>#N/A</v>
      </c>
      <c r="H58" s="56" t="e">
        <f t="shared" si="7"/>
        <v>#N/A</v>
      </c>
      <c r="I58" s="56" t="e">
        <f t="shared" si="8"/>
        <v>#N/A</v>
      </c>
      <c r="J58" s="56" t="e">
        <f t="shared" si="13"/>
        <v>#N/A</v>
      </c>
      <c r="K58" s="56" t="e">
        <f t="shared" si="12"/>
        <v>#N/A</v>
      </c>
      <c r="L58" s="56" t="e">
        <f t="shared" si="10"/>
        <v>#N/A</v>
      </c>
    </row>
    <row r="59" spans="1:12" ht="12.75">
      <c r="A59" t="str">
        <f>CONCATENATE('LIGA V MALÉ ODSTŘELOVAČCE'!B33," ",'LIGA V MALÉ ODSTŘELOVAČCE'!C33)</f>
        <v>Zdeněk Vtelenský</v>
      </c>
      <c r="B59" s="56" t="e">
        <f t="shared" si="1"/>
        <v>#N/A</v>
      </c>
      <c r="C59" s="56" t="e">
        <f t="shared" si="2"/>
        <v>#N/A</v>
      </c>
      <c r="D59" s="56" t="e">
        <f t="shared" si="3"/>
        <v>#N/A</v>
      </c>
      <c r="E59" s="56" t="e">
        <f t="shared" si="4"/>
        <v>#N/A</v>
      </c>
      <c r="F59" s="56" t="e">
        <f t="shared" si="5"/>
        <v>#N/A</v>
      </c>
      <c r="G59" s="56" t="e">
        <f t="shared" si="6"/>
        <v>#N/A</v>
      </c>
      <c r="H59" s="56" t="e">
        <f t="shared" si="7"/>
        <v>#N/A</v>
      </c>
      <c r="I59" s="56" t="e">
        <f t="shared" si="8"/>
        <v>#N/A</v>
      </c>
      <c r="J59" s="56" t="e">
        <f t="shared" si="13"/>
        <v>#N/A</v>
      </c>
      <c r="K59" s="56" t="e">
        <f t="shared" si="12"/>
        <v>#N/A</v>
      </c>
      <c r="L59" s="56" t="e">
        <f t="shared" si="10"/>
        <v>#N/A</v>
      </c>
    </row>
    <row r="60" spans="1:12" ht="12.75">
      <c r="A60" t="str">
        <f>CONCATENATE('LIGA V MALÉ ODSTŘELOVAČCE'!B34," ",'LIGA V MALÉ ODSTŘELOVAČCE'!C34)</f>
        <v>Michal Krejčík</v>
      </c>
      <c r="B60" s="56" t="e">
        <f t="shared" si="1"/>
        <v>#N/A</v>
      </c>
      <c r="C60" s="56" t="e">
        <f t="shared" si="2"/>
        <v>#N/A</v>
      </c>
      <c r="D60" s="56" t="e">
        <f t="shared" si="3"/>
        <v>#N/A</v>
      </c>
      <c r="E60" s="56" t="e">
        <f t="shared" si="4"/>
        <v>#N/A</v>
      </c>
      <c r="F60" s="56" t="e">
        <f t="shared" si="5"/>
        <v>#N/A</v>
      </c>
      <c r="G60" s="56" t="e">
        <f t="shared" si="6"/>
        <v>#N/A</v>
      </c>
      <c r="H60" s="56" t="e">
        <f t="shared" si="7"/>
        <v>#N/A</v>
      </c>
      <c r="I60" s="56" t="e">
        <f t="shared" si="8"/>
        <v>#N/A</v>
      </c>
      <c r="J60" s="56" t="e">
        <f t="shared" si="13"/>
        <v>#N/A</v>
      </c>
      <c r="K60" s="56" t="e">
        <f t="shared" si="12"/>
        <v>#N/A</v>
      </c>
      <c r="L60" s="56" t="e">
        <f t="shared" si="10"/>
        <v>#N/A</v>
      </c>
    </row>
    <row r="61" spans="1:12" ht="12.75">
      <c r="A61" t="str">
        <f>CONCATENATE('LIGA V MALÉ ODSTŘELOVAČCE'!B35," ",'LIGA V MALÉ ODSTŘELOVAČCE'!C35)</f>
        <v>Jan Schaffelhofer</v>
      </c>
      <c r="B61" s="56" t="e">
        <f t="shared" si="1"/>
        <v>#N/A</v>
      </c>
      <c r="C61" s="56" t="e">
        <f t="shared" si="2"/>
        <v>#N/A</v>
      </c>
      <c r="D61" s="56" t="e">
        <f t="shared" si="3"/>
        <v>#N/A</v>
      </c>
      <c r="E61" s="56" t="e">
        <f t="shared" si="4"/>
        <v>#N/A</v>
      </c>
      <c r="F61" s="56" t="e">
        <f t="shared" si="5"/>
        <v>#N/A</v>
      </c>
      <c r="G61" s="56" t="e">
        <f t="shared" si="6"/>
        <v>#N/A</v>
      </c>
      <c r="H61" s="56" t="e">
        <f t="shared" si="7"/>
        <v>#N/A</v>
      </c>
      <c r="I61" s="56" t="e">
        <f t="shared" si="8"/>
        <v>#N/A</v>
      </c>
      <c r="J61" s="56" t="e">
        <f t="shared" si="13"/>
        <v>#N/A</v>
      </c>
      <c r="K61" s="56" t="e">
        <f t="shared" si="12"/>
        <v>#N/A</v>
      </c>
      <c r="L61" s="56" t="e">
        <f t="shared" si="10"/>
        <v>#N/A</v>
      </c>
    </row>
    <row r="62" spans="1:12" ht="12.75">
      <c r="A62" t="str">
        <f>CONCATENATE('LIGA V MALÉ ODSTŘELOVAČCE'!B36," ",'LIGA V MALÉ ODSTŘELOVAČCE'!C36)</f>
        <v>Pavel Vreštiak</v>
      </c>
      <c r="B62" s="56" t="e">
        <f t="shared" si="1"/>
        <v>#N/A</v>
      </c>
      <c r="C62" s="56" t="e">
        <f t="shared" si="2"/>
        <v>#N/A</v>
      </c>
      <c r="D62" s="56" t="e">
        <f t="shared" si="3"/>
        <v>#N/A</v>
      </c>
      <c r="E62" s="56" t="e">
        <f t="shared" si="4"/>
        <v>#N/A</v>
      </c>
      <c r="F62" s="56" t="e">
        <f t="shared" si="5"/>
        <v>#N/A</v>
      </c>
      <c r="G62" s="56" t="e">
        <f t="shared" si="6"/>
        <v>#N/A</v>
      </c>
      <c r="H62" s="56" t="e">
        <f t="shared" si="7"/>
        <v>#N/A</v>
      </c>
      <c r="I62" s="56" t="e">
        <f t="shared" si="8"/>
        <v>#N/A</v>
      </c>
      <c r="J62" s="56" t="e">
        <f t="shared" si="13"/>
        <v>#N/A</v>
      </c>
      <c r="K62" s="56" t="e">
        <f t="shared" si="12"/>
        <v>#N/A</v>
      </c>
      <c r="L62" s="56" t="e">
        <f t="shared" si="10"/>
        <v>#N/A</v>
      </c>
    </row>
    <row r="63" spans="1:12" ht="12.75">
      <c r="A63" t="str">
        <f>CONCATENATE('LIGA V MALÉ ODSTŘELOVAČCE'!B37," ",'LIGA V MALÉ ODSTŘELOVAČCE'!C37)</f>
        <v>Pavel Krotký</v>
      </c>
      <c r="B63" s="56" t="e">
        <f t="shared" si="1"/>
        <v>#N/A</v>
      </c>
      <c r="C63" s="56" t="e">
        <f t="shared" si="2"/>
        <v>#N/A</v>
      </c>
      <c r="D63" s="56" t="e">
        <f t="shared" si="3"/>
        <v>#N/A</v>
      </c>
      <c r="E63" s="56" t="e">
        <f t="shared" si="4"/>
        <v>#N/A</v>
      </c>
      <c r="F63" s="56" t="e">
        <f t="shared" si="5"/>
        <v>#N/A</v>
      </c>
      <c r="G63" s="56" t="e">
        <f t="shared" si="6"/>
        <v>#N/A</v>
      </c>
      <c r="H63" s="56" t="e">
        <f t="shared" si="7"/>
        <v>#N/A</v>
      </c>
      <c r="I63" s="56" t="e">
        <f t="shared" si="8"/>
        <v>#N/A</v>
      </c>
      <c r="J63" s="56" t="e">
        <f t="shared" si="13"/>
        <v>#N/A</v>
      </c>
      <c r="K63" s="56" t="e">
        <f t="shared" si="12"/>
        <v>#N/A</v>
      </c>
      <c r="L63" s="56" t="e">
        <f t="shared" si="10"/>
        <v>#N/A</v>
      </c>
    </row>
    <row r="64" spans="1:12" ht="12.75">
      <c r="A64" t="str">
        <f>CONCATENATE('LIGA V MALÉ ODSTŘELOVAČCE'!B38," ",'LIGA V MALÉ ODSTŘELOVAČCE'!C38)</f>
        <v>Josef Svoboda</v>
      </c>
      <c r="B64" s="56" t="e">
        <f t="shared" si="1"/>
        <v>#N/A</v>
      </c>
      <c r="C64" s="56" t="e">
        <f t="shared" si="2"/>
        <v>#N/A</v>
      </c>
      <c r="D64" s="56" t="e">
        <f t="shared" si="3"/>
        <v>#N/A</v>
      </c>
      <c r="E64" s="56" t="e">
        <f t="shared" si="4"/>
        <v>#N/A</v>
      </c>
      <c r="F64" s="56" t="e">
        <f t="shared" si="5"/>
        <v>#N/A</v>
      </c>
      <c r="G64" s="56" t="e">
        <f t="shared" si="6"/>
        <v>#N/A</v>
      </c>
      <c r="H64" s="56" t="e">
        <f t="shared" si="7"/>
        <v>#N/A</v>
      </c>
      <c r="I64" s="56" t="e">
        <f t="shared" si="8"/>
        <v>#N/A</v>
      </c>
      <c r="J64" s="56" t="e">
        <f t="shared" si="13"/>
        <v>#N/A</v>
      </c>
      <c r="K64" s="56" t="e">
        <f t="shared" si="12"/>
        <v>#N/A</v>
      </c>
      <c r="L64" s="56" t="e">
        <f t="shared" si="10"/>
        <v>#N/A</v>
      </c>
    </row>
    <row r="65" spans="1:12" ht="12.75">
      <c r="A65" t="str">
        <f>CONCATENATE('LIGA V MALÉ ODSTŘELOVAČCE'!B39," ",'LIGA V MALÉ ODSTŘELOVAČCE'!C39)</f>
        <v>Josef Krejčík</v>
      </c>
      <c r="B65" s="56" t="e">
        <f t="shared" si="1"/>
        <v>#N/A</v>
      </c>
      <c r="C65" s="56" t="e">
        <f t="shared" si="2"/>
        <v>#N/A</v>
      </c>
      <c r="D65" s="56" t="e">
        <f t="shared" si="3"/>
        <v>#N/A</v>
      </c>
      <c r="E65" s="56" t="e">
        <f t="shared" si="4"/>
        <v>#N/A</v>
      </c>
      <c r="F65" s="56" t="e">
        <f t="shared" si="5"/>
        <v>#N/A</v>
      </c>
      <c r="G65" s="56" t="e">
        <f t="shared" si="6"/>
        <v>#N/A</v>
      </c>
      <c r="H65" s="56" t="e">
        <f t="shared" si="7"/>
        <v>#N/A</v>
      </c>
      <c r="I65" s="56" t="e">
        <f t="shared" si="8"/>
        <v>#N/A</v>
      </c>
      <c r="J65" s="56" t="e">
        <f t="shared" si="13"/>
        <v>#N/A</v>
      </c>
      <c r="K65" s="56" t="e">
        <f t="shared" si="12"/>
        <v>#N/A</v>
      </c>
      <c r="L65" s="56" t="e">
        <f t="shared" si="10"/>
        <v>#N/A</v>
      </c>
    </row>
    <row r="66" spans="1:12" ht="12.75">
      <c r="A66" t="str">
        <f>CONCATENATE('LIGA V MALÉ ODSTŘELOVAČCE'!B40," ",'LIGA V MALÉ ODSTŘELOVAČCE'!C40)</f>
        <v>Zdeněk Fráz</v>
      </c>
      <c r="B66" s="56" t="e">
        <f t="shared" si="1"/>
        <v>#N/A</v>
      </c>
      <c r="C66" s="56" t="e">
        <f t="shared" si="2"/>
        <v>#N/A</v>
      </c>
      <c r="D66" s="56" t="e">
        <f t="shared" si="3"/>
        <v>#N/A</v>
      </c>
      <c r="E66" s="56" t="e">
        <f t="shared" si="4"/>
        <v>#N/A</v>
      </c>
      <c r="F66" s="56" t="e">
        <f t="shared" si="5"/>
        <v>#N/A</v>
      </c>
      <c r="G66" s="56" t="e">
        <f t="shared" si="6"/>
        <v>#N/A</v>
      </c>
      <c r="H66" s="56" t="e">
        <f t="shared" si="7"/>
        <v>#N/A</v>
      </c>
      <c r="I66" s="56" t="e">
        <f t="shared" si="8"/>
        <v>#N/A</v>
      </c>
      <c r="J66" s="56" t="e">
        <f t="shared" si="13"/>
        <v>#N/A</v>
      </c>
      <c r="K66" s="56" t="e">
        <f t="shared" si="12"/>
        <v>#N/A</v>
      </c>
      <c r="L66" s="56" t="e">
        <f t="shared" si="10"/>
        <v>#N/A</v>
      </c>
    </row>
    <row r="67" spans="1:12" ht="12.75">
      <c r="A67" t="str">
        <f>CONCATENATE('LIGA V MALÉ ODSTŘELOVAČCE'!B42," ",'LIGA V MALÉ ODSTŘELOVAČCE'!C42)</f>
        <v>Jan Růžička</v>
      </c>
      <c r="B67" s="56" t="e">
        <f t="shared" si="1"/>
        <v>#N/A</v>
      </c>
      <c r="C67" s="56" t="e">
        <f t="shared" si="2"/>
        <v>#N/A</v>
      </c>
      <c r="D67" s="56" t="e">
        <f t="shared" si="3"/>
        <v>#N/A</v>
      </c>
      <c r="E67" s="56" t="e">
        <f t="shared" si="4"/>
        <v>#N/A</v>
      </c>
      <c r="F67" s="56" t="e">
        <f t="shared" si="5"/>
        <v>#N/A</v>
      </c>
      <c r="G67" s="56" t="e">
        <f t="shared" si="6"/>
        <v>#N/A</v>
      </c>
      <c r="H67" s="56" t="e">
        <f t="shared" si="7"/>
        <v>#N/A</v>
      </c>
      <c r="I67" s="56" t="e">
        <f t="shared" si="8"/>
        <v>#N/A</v>
      </c>
      <c r="J67" s="56" t="e">
        <f t="shared" si="13"/>
        <v>#N/A</v>
      </c>
      <c r="K67" s="56" t="e">
        <f t="shared" si="12"/>
        <v>#N/A</v>
      </c>
      <c r="L67" s="56" t="e">
        <f t="shared" si="10"/>
        <v>#N/A</v>
      </c>
    </row>
    <row r="68" spans="2:12" ht="12.7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2:12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2:12" ht="12.7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2:12" ht="12.7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2:12" ht="12.7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2:12" ht="12.7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ht="12.7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2:12" ht="12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2:12" ht="12.7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2:12" ht="12.7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2:12" ht="12.7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2:12" ht="12.7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2:12" ht="12.7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2:12" ht="12.7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2:12" ht="12.7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2:12" ht="12.7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2:12" ht="12.7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2:12" ht="12.7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2:12" ht="12.7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2:12" ht="12.7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2:12" ht="12.7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2:12" ht="12.7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2:12" ht="12.7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2:12" ht="12.7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ht="12.7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</sheetData>
  <sheetProtection/>
  <mergeCells count="7">
    <mergeCell ref="A2:B2"/>
    <mergeCell ref="C2:D2"/>
    <mergeCell ref="A1:L1"/>
    <mergeCell ref="E2:F2"/>
    <mergeCell ref="G2:H2"/>
    <mergeCell ref="I2:J2"/>
    <mergeCell ref="K2:L2"/>
  </mergeCells>
  <conditionalFormatting sqref="B30:L67">
    <cfRule type="cellIs" priority="1" dxfId="0" operator="greaterThanOrEqual">
      <formula>5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tabColor theme="0" tint="-0.4999699890613556"/>
    <pageSetUpPr fitToPage="1"/>
  </sheetPr>
  <dimension ref="A1:X36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6.57421875" style="1" customWidth="1"/>
    <col min="2" max="2" width="8.8515625" style="15" customWidth="1"/>
    <col min="3" max="3" width="11.421875" style="15" customWidth="1"/>
    <col min="4" max="5" width="14.8515625" style="15" customWidth="1"/>
    <col min="6" max="6" width="4.421875" style="1" customWidth="1"/>
    <col min="7" max="7" width="7.57421875" style="1" customWidth="1"/>
    <col min="8" max="8" width="4.421875" style="1" customWidth="1"/>
    <col min="9" max="9" width="7.57421875" style="1" customWidth="1"/>
    <col min="10" max="11" width="4.421875" style="1" customWidth="1"/>
    <col min="12" max="12" width="7.28125" style="1" customWidth="1"/>
    <col min="13" max="13" width="7.57421875" style="1" customWidth="1"/>
    <col min="14" max="16" width="4.421875" style="1" customWidth="1"/>
    <col min="17" max="17" width="7.57421875" style="1" customWidth="1"/>
    <col min="18" max="18" width="4.421875" style="1" customWidth="1"/>
    <col min="19" max="19" width="7.57421875" style="1" customWidth="1"/>
    <col min="20" max="20" width="4.421875" style="1" customWidth="1"/>
    <col min="21" max="21" width="7.57421875" style="1" customWidth="1"/>
    <col min="22" max="22" width="2.57421875" style="1" customWidth="1"/>
    <col min="23" max="23" width="7.7109375" style="1" customWidth="1"/>
    <col min="24" max="24" width="6.57421875" style="1" customWidth="1"/>
    <col min="25" max="16384" width="9.140625" style="1" customWidth="1"/>
  </cols>
  <sheetData>
    <row r="1" spans="1:24" s="7" customFormat="1" ht="18">
      <c r="A1" s="83" t="s">
        <v>126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3" t="s">
        <v>54</v>
      </c>
      <c r="G2" s="94"/>
      <c r="H2" s="95" t="s">
        <v>55</v>
      </c>
      <c r="I2" s="96"/>
      <c r="J2" s="93" t="s">
        <v>56</v>
      </c>
      <c r="K2" s="93"/>
      <c r="L2" s="93"/>
      <c r="M2" s="94"/>
      <c r="N2" s="95" t="s">
        <v>57</v>
      </c>
      <c r="O2" s="95"/>
      <c r="P2" s="95"/>
      <c r="Q2" s="96"/>
      <c r="R2" s="93" t="s">
        <v>58</v>
      </c>
      <c r="S2" s="94"/>
      <c r="T2" s="95" t="s">
        <v>59</v>
      </c>
      <c r="U2" s="96"/>
      <c r="V2" s="59" t="s">
        <v>64</v>
      </c>
      <c r="W2" s="89"/>
      <c r="X2" s="89"/>
    </row>
    <row r="3" spans="1:24" s="7" customFormat="1" ht="12.75">
      <c r="A3" s="11" t="s">
        <v>252</v>
      </c>
      <c r="B3" s="60" t="s">
        <v>0</v>
      </c>
      <c r="C3" s="60" t="s">
        <v>1</v>
      </c>
      <c r="D3" s="60" t="s">
        <v>2</v>
      </c>
      <c r="E3" s="60" t="s">
        <v>253</v>
      </c>
      <c r="F3" s="61" t="s">
        <v>254</v>
      </c>
      <c r="G3" s="61" t="s">
        <v>255</v>
      </c>
      <c r="H3" s="62" t="s">
        <v>254</v>
      </c>
      <c r="I3" s="62" t="s">
        <v>255</v>
      </c>
      <c r="J3" s="61" t="s">
        <v>254</v>
      </c>
      <c r="K3" s="61" t="s">
        <v>60</v>
      </c>
      <c r="L3" s="61" t="s">
        <v>4</v>
      </c>
      <c r="M3" s="61" t="s">
        <v>255</v>
      </c>
      <c r="N3" s="62" t="s">
        <v>61</v>
      </c>
      <c r="O3" s="62" t="s">
        <v>62</v>
      </c>
      <c r="P3" s="62" t="s">
        <v>4</v>
      </c>
      <c r="Q3" s="62" t="s">
        <v>255</v>
      </c>
      <c r="R3" s="61" t="s">
        <v>254</v>
      </c>
      <c r="S3" s="61" t="s">
        <v>255</v>
      </c>
      <c r="T3" s="62" t="s">
        <v>254</v>
      </c>
      <c r="U3" s="62" t="s">
        <v>255</v>
      </c>
      <c r="V3" s="63" t="s">
        <v>64</v>
      </c>
      <c r="W3" s="21" t="s">
        <v>255</v>
      </c>
      <c r="X3" s="11" t="s">
        <v>5</v>
      </c>
    </row>
    <row r="4" spans="1:24" ht="12.75">
      <c r="A4" s="10" t="s">
        <v>256</v>
      </c>
      <c r="B4" s="23" t="s">
        <v>9</v>
      </c>
      <c r="C4" s="30" t="s">
        <v>138</v>
      </c>
      <c r="D4" s="27" t="s">
        <v>28</v>
      </c>
      <c r="E4" s="27" t="s">
        <v>16</v>
      </c>
      <c r="F4" s="5">
        <v>95</v>
      </c>
      <c r="G4" s="66">
        <f aca="true" t="shared" si="0" ref="G4:G33">TRUNC(F4/100,3)</f>
        <v>0.95</v>
      </c>
      <c r="H4" s="4">
        <v>35</v>
      </c>
      <c r="I4" s="67">
        <f aca="true" t="shared" si="1" ref="I4:I33">TRUNC(H4/40,3)</f>
        <v>0.875</v>
      </c>
      <c r="J4" s="4">
        <v>28</v>
      </c>
      <c r="K4" s="4">
        <v>25.5</v>
      </c>
      <c r="L4" s="68">
        <f aca="true" t="shared" si="2" ref="L4:L33">(J4*J4*J4*J4*J4)/K4/10000</f>
        <v>67.49163921568628</v>
      </c>
      <c r="M4" s="69">
        <f aca="true" t="shared" si="3" ref="M4:M33">IF(K4&gt;1,(0.5+(TRUNC(L4/250,3))),0)</f>
        <v>0.769</v>
      </c>
      <c r="N4" s="4">
        <v>45</v>
      </c>
      <c r="O4" s="4">
        <v>50</v>
      </c>
      <c r="P4" s="70">
        <f aca="true" t="shared" si="4" ref="P4:P33">N4+O4</f>
        <v>95</v>
      </c>
      <c r="Q4" s="71">
        <f aca="true" t="shared" si="5" ref="Q4:Q22">TRUNC(P4/100,3)</f>
        <v>0.95</v>
      </c>
      <c r="R4" s="4">
        <v>5</v>
      </c>
      <c r="S4" s="69">
        <f aca="true" t="shared" si="6" ref="S4:S22">TRUNC(R4/6,3)</f>
        <v>0.833</v>
      </c>
      <c r="T4" s="4">
        <v>42</v>
      </c>
      <c r="U4" s="71">
        <f>TRUNC(T4/100,3)</f>
        <v>0.42</v>
      </c>
      <c r="V4" s="72"/>
      <c r="W4" s="73">
        <f aca="true" t="shared" si="7" ref="W4:W33">SUM(U4,S4,Q4,M4,I4,G4)</f>
        <v>4.797</v>
      </c>
      <c r="X4" s="10">
        <v>1</v>
      </c>
    </row>
    <row r="5" spans="1:24" ht="12.75">
      <c r="A5" s="10" t="s">
        <v>256</v>
      </c>
      <c r="B5" s="23" t="s">
        <v>26</v>
      </c>
      <c r="C5" s="30" t="s">
        <v>133</v>
      </c>
      <c r="D5" s="27" t="s">
        <v>28</v>
      </c>
      <c r="E5" s="27" t="s">
        <v>44</v>
      </c>
      <c r="F5" s="5">
        <v>90</v>
      </c>
      <c r="G5" s="66">
        <f t="shared" si="0"/>
        <v>0.9</v>
      </c>
      <c r="H5" s="4">
        <v>39</v>
      </c>
      <c r="I5" s="67">
        <f t="shared" si="1"/>
        <v>0.975</v>
      </c>
      <c r="J5" s="4">
        <v>27</v>
      </c>
      <c r="K5" s="4">
        <v>32.62</v>
      </c>
      <c r="L5" s="68">
        <f t="shared" si="2"/>
        <v>43.98806560392398</v>
      </c>
      <c r="M5" s="69">
        <f t="shared" si="3"/>
        <v>0.675</v>
      </c>
      <c r="N5" s="4">
        <v>43</v>
      </c>
      <c r="O5" s="4">
        <v>48</v>
      </c>
      <c r="P5" s="70">
        <f t="shared" si="4"/>
        <v>91</v>
      </c>
      <c r="Q5" s="71">
        <f t="shared" si="5"/>
        <v>0.91</v>
      </c>
      <c r="R5" s="4">
        <v>4</v>
      </c>
      <c r="S5" s="69">
        <f t="shared" si="6"/>
        <v>0.666</v>
      </c>
      <c r="T5" s="4">
        <v>64</v>
      </c>
      <c r="U5" s="71">
        <f aca="true" t="shared" si="8" ref="U5:U33">TRUNC(T5/100,3)</f>
        <v>0.64</v>
      </c>
      <c r="V5" s="72"/>
      <c r="W5" s="73">
        <f t="shared" si="7"/>
        <v>4.766</v>
      </c>
      <c r="X5" s="10">
        <v>2</v>
      </c>
    </row>
    <row r="6" spans="1:24" ht="12.75">
      <c r="A6" s="10" t="s">
        <v>256</v>
      </c>
      <c r="B6" s="23" t="s">
        <v>18</v>
      </c>
      <c r="C6" s="30" t="s">
        <v>134</v>
      </c>
      <c r="D6" s="27" t="s">
        <v>20</v>
      </c>
      <c r="E6" s="27" t="s">
        <v>16</v>
      </c>
      <c r="F6" s="5">
        <v>95</v>
      </c>
      <c r="G6" s="66">
        <f t="shared" si="0"/>
        <v>0.95</v>
      </c>
      <c r="H6" s="4">
        <v>34</v>
      </c>
      <c r="I6" s="67">
        <f t="shared" si="1"/>
        <v>0.85</v>
      </c>
      <c r="J6" s="4">
        <v>29</v>
      </c>
      <c r="K6" s="4">
        <v>31.82</v>
      </c>
      <c r="L6" s="68">
        <f t="shared" si="2"/>
        <v>64.45992771841608</v>
      </c>
      <c r="M6" s="69">
        <f t="shared" si="3"/>
        <v>0.757</v>
      </c>
      <c r="N6" s="4">
        <v>36</v>
      </c>
      <c r="O6" s="4">
        <v>39</v>
      </c>
      <c r="P6" s="70">
        <f t="shared" si="4"/>
        <v>75</v>
      </c>
      <c r="Q6" s="71">
        <f t="shared" si="5"/>
        <v>0.75</v>
      </c>
      <c r="R6" s="4">
        <v>4</v>
      </c>
      <c r="S6" s="69">
        <f t="shared" si="6"/>
        <v>0.666</v>
      </c>
      <c r="T6" s="4">
        <v>70</v>
      </c>
      <c r="U6" s="71">
        <f t="shared" si="8"/>
        <v>0.7</v>
      </c>
      <c r="V6" s="72"/>
      <c r="W6" s="73">
        <f t="shared" si="7"/>
        <v>4.673</v>
      </c>
      <c r="X6" s="10">
        <v>3</v>
      </c>
    </row>
    <row r="7" spans="1:24" ht="12.75">
      <c r="A7" s="10" t="s">
        <v>256</v>
      </c>
      <c r="B7" s="23" t="s">
        <v>11</v>
      </c>
      <c r="C7" s="30" t="s">
        <v>146</v>
      </c>
      <c r="D7" s="27" t="s">
        <v>15</v>
      </c>
      <c r="E7" s="27" t="s">
        <v>16</v>
      </c>
      <c r="F7" s="5">
        <v>76</v>
      </c>
      <c r="G7" s="66">
        <f t="shared" si="0"/>
        <v>0.76</v>
      </c>
      <c r="H7" s="4">
        <v>38</v>
      </c>
      <c r="I7" s="67">
        <f t="shared" si="1"/>
        <v>0.95</v>
      </c>
      <c r="J7" s="4">
        <v>28</v>
      </c>
      <c r="K7" s="4">
        <v>27.28</v>
      </c>
      <c r="L7" s="68">
        <f t="shared" si="2"/>
        <v>63.08785923753666</v>
      </c>
      <c r="M7" s="69">
        <f t="shared" si="3"/>
        <v>0.752</v>
      </c>
      <c r="N7" s="4">
        <v>34</v>
      </c>
      <c r="O7" s="4">
        <v>49</v>
      </c>
      <c r="P7" s="70">
        <f t="shared" si="4"/>
        <v>83</v>
      </c>
      <c r="Q7" s="71">
        <f t="shared" si="5"/>
        <v>0.83</v>
      </c>
      <c r="R7" s="4">
        <v>4</v>
      </c>
      <c r="S7" s="69">
        <f t="shared" si="6"/>
        <v>0.666</v>
      </c>
      <c r="T7" s="4">
        <v>54</v>
      </c>
      <c r="U7" s="71">
        <f t="shared" si="8"/>
        <v>0.54</v>
      </c>
      <c r="V7" s="72"/>
      <c r="W7" s="73">
        <f t="shared" si="7"/>
        <v>4.498</v>
      </c>
      <c r="X7" s="10">
        <v>4</v>
      </c>
    </row>
    <row r="8" spans="1:24" ht="12.75">
      <c r="A8" s="10" t="s">
        <v>256</v>
      </c>
      <c r="B8" s="23" t="s">
        <v>42</v>
      </c>
      <c r="C8" s="30" t="s">
        <v>141</v>
      </c>
      <c r="D8" s="27" t="s">
        <v>45</v>
      </c>
      <c r="E8" s="27" t="s">
        <v>44</v>
      </c>
      <c r="F8" s="5">
        <v>94</v>
      </c>
      <c r="G8" s="66">
        <f t="shared" si="0"/>
        <v>0.94</v>
      </c>
      <c r="H8" s="4">
        <v>38</v>
      </c>
      <c r="I8" s="67">
        <f t="shared" si="1"/>
        <v>0.95</v>
      </c>
      <c r="J8" s="4">
        <v>27</v>
      </c>
      <c r="K8" s="4">
        <v>31.53</v>
      </c>
      <c r="L8" s="68">
        <f t="shared" si="2"/>
        <v>45.50874405328259</v>
      </c>
      <c r="M8" s="69">
        <f t="shared" si="3"/>
        <v>0.6819999999999999</v>
      </c>
      <c r="N8" s="4">
        <v>43</v>
      </c>
      <c r="O8" s="4">
        <v>49</v>
      </c>
      <c r="P8" s="70">
        <f t="shared" si="4"/>
        <v>92</v>
      </c>
      <c r="Q8" s="71">
        <f t="shared" si="5"/>
        <v>0.92</v>
      </c>
      <c r="R8" s="4">
        <v>3</v>
      </c>
      <c r="S8" s="69">
        <f t="shared" si="6"/>
        <v>0.5</v>
      </c>
      <c r="T8" s="4">
        <v>42</v>
      </c>
      <c r="U8" s="71">
        <f t="shared" si="8"/>
        <v>0.42</v>
      </c>
      <c r="V8" s="72"/>
      <c r="W8" s="73">
        <f t="shared" si="7"/>
        <v>4.411999999999999</v>
      </c>
      <c r="X8" s="10">
        <v>5</v>
      </c>
    </row>
    <row r="9" spans="1:24" ht="12.75">
      <c r="A9" s="10" t="s">
        <v>256</v>
      </c>
      <c r="B9" s="23" t="s">
        <v>53</v>
      </c>
      <c r="C9" s="30" t="s">
        <v>143</v>
      </c>
      <c r="D9" s="27" t="s">
        <v>39</v>
      </c>
      <c r="E9" s="27" t="s">
        <v>129</v>
      </c>
      <c r="F9" s="5">
        <v>83</v>
      </c>
      <c r="G9" s="66">
        <f t="shared" si="0"/>
        <v>0.83</v>
      </c>
      <c r="H9" s="4">
        <v>37</v>
      </c>
      <c r="I9" s="67">
        <f t="shared" si="1"/>
        <v>0.925</v>
      </c>
      <c r="J9" s="4">
        <v>25</v>
      </c>
      <c r="K9" s="4">
        <v>28.72</v>
      </c>
      <c r="L9" s="68">
        <f t="shared" si="2"/>
        <v>34.00287256267409</v>
      </c>
      <c r="M9" s="69">
        <f t="shared" si="3"/>
        <v>0.636</v>
      </c>
      <c r="N9" s="4">
        <v>41</v>
      </c>
      <c r="O9" s="4">
        <v>42</v>
      </c>
      <c r="P9" s="70">
        <f t="shared" si="4"/>
        <v>83</v>
      </c>
      <c r="Q9" s="71">
        <f t="shared" si="5"/>
        <v>0.83</v>
      </c>
      <c r="R9" s="4">
        <v>4</v>
      </c>
      <c r="S9" s="69">
        <f t="shared" si="6"/>
        <v>0.666</v>
      </c>
      <c r="T9" s="4">
        <v>54</v>
      </c>
      <c r="U9" s="71">
        <f t="shared" si="8"/>
        <v>0.54</v>
      </c>
      <c r="V9" s="72"/>
      <c r="W9" s="73">
        <f t="shared" si="7"/>
        <v>4.4270000000000005</v>
      </c>
      <c r="X9" s="10">
        <v>6</v>
      </c>
    </row>
    <row r="10" spans="1:24" ht="12.75">
      <c r="A10" s="10" t="s">
        <v>256</v>
      </c>
      <c r="B10" s="23" t="s">
        <v>7</v>
      </c>
      <c r="C10" s="30" t="s">
        <v>131</v>
      </c>
      <c r="D10" s="27" t="s">
        <v>30</v>
      </c>
      <c r="E10" s="27" t="s">
        <v>66</v>
      </c>
      <c r="F10" s="5">
        <v>90</v>
      </c>
      <c r="G10" s="66">
        <f t="shared" si="0"/>
        <v>0.9</v>
      </c>
      <c r="H10" s="4">
        <v>33</v>
      </c>
      <c r="I10" s="67">
        <f t="shared" si="1"/>
        <v>0.825</v>
      </c>
      <c r="J10" s="4">
        <v>27</v>
      </c>
      <c r="K10" s="4">
        <v>29.19</v>
      </c>
      <c r="L10" s="68">
        <f t="shared" si="2"/>
        <v>49.15692702980473</v>
      </c>
      <c r="M10" s="69">
        <f t="shared" si="3"/>
        <v>0.696</v>
      </c>
      <c r="N10" s="4">
        <v>33</v>
      </c>
      <c r="O10" s="4">
        <v>45</v>
      </c>
      <c r="P10" s="70">
        <f t="shared" si="4"/>
        <v>78</v>
      </c>
      <c r="Q10" s="71">
        <f t="shared" si="5"/>
        <v>0.78</v>
      </c>
      <c r="R10" s="4">
        <v>4</v>
      </c>
      <c r="S10" s="69">
        <f t="shared" si="6"/>
        <v>0.666</v>
      </c>
      <c r="T10" s="4">
        <v>54</v>
      </c>
      <c r="U10" s="71">
        <f t="shared" si="8"/>
        <v>0.54</v>
      </c>
      <c r="V10" s="72"/>
      <c r="W10" s="73">
        <f t="shared" si="7"/>
        <v>4.407</v>
      </c>
      <c r="X10" s="10">
        <v>7</v>
      </c>
    </row>
    <row r="11" spans="1:24" ht="12.75">
      <c r="A11" s="10" t="s">
        <v>256</v>
      </c>
      <c r="B11" s="23" t="s">
        <v>18</v>
      </c>
      <c r="C11" s="30" t="s">
        <v>132</v>
      </c>
      <c r="D11" s="27" t="s">
        <v>39</v>
      </c>
      <c r="E11" s="27" t="s">
        <v>129</v>
      </c>
      <c r="F11" s="5">
        <v>73</v>
      </c>
      <c r="G11" s="66">
        <f t="shared" si="0"/>
        <v>0.73</v>
      </c>
      <c r="H11" s="4">
        <v>36</v>
      </c>
      <c r="I11" s="67">
        <f t="shared" si="1"/>
        <v>0.9</v>
      </c>
      <c r="J11" s="4">
        <v>28</v>
      </c>
      <c r="K11" s="4">
        <v>25.59</v>
      </c>
      <c r="L11" s="68">
        <f t="shared" si="2"/>
        <v>67.25427119968738</v>
      </c>
      <c r="M11" s="69">
        <f t="shared" si="3"/>
        <v>0.769</v>
      </c>
      <c r="N11" s="4">
        <v>38</v>
      </c>
      <c r="O11" s="4">
        <v>50</v>
      </c>
      <c r="P11" s="70">
        <f t="shared" si="4"/>
        <v>88</v>
      </c>
      <c r="Q11" s="71">
        <f t="shared" si="5"/>
        <v>0.88</v>
      </c>
      <c r="R11" s="4">
        <v>4</v>
      </c>
      <c r="S11" s="69">
        <f t="shared" si="6"/>
        <v>0.666</v>
      </c>
      <c r="T11" s="4">
        <v>42</v>
      </c>
      <c r="U11" s="71">
        <f t="shared" si="8"/>
        <v>0.42</v>
      </c>
      <c r="V11" s="72"/>
      <c r="W11" s="73">
        <f t="shared" si="7"/>
        <v>4.365</v>
      </c>
      <c r="X11" s="10">
        <v>8</v>
      </c>
    </row>
    <row r="12" spans="1:24" ht="12.75">
      <c r="A12" s="10" t="s">
        <v>256</v>
      </c>
      <c r="B12" s="23" t="s">
        <v>21</v>
      </c>
      <c r="C12" s="24" t="s">
        <v>142</v>
      </c>
      <c r="D12" s="27" t="s">
        <v>30</v>
      </c>
      <c r="E12" s="27" t="s">
        <v>36</v>
      </c>
      <c r="F12" s="5">
        <v>80</v>
      </c>
      <c r="G12" s="66">
        <f t="shared" si="0"/>
        <v>0.8</v>
      </c>
      <c r="H12" s="4">
        <v>38</v>
      </c>
      <c r="I12" s="67">
        <f t="shared" si="1"/>
        <v>0.95</v>
      </c>
      <c r="J12" s="4">
        <v>27</v>
      </c>
      <c r="K12" s="4">
        <v>26.47</v>
      </c>
      <c r="L12" s="68">
        <f t="shared" si="2"/>
        <v>54.20818662636948</v>
      </c>
      <c r="M12" s="69">
        <f t="shared" si="3"/>
        <v>0.716</v>
      </c>
      <c r="N12" s="4">
        <v>21</v>
      </c>
      <c r="O12" s="4">
        <v>47</v>
      </c>
      <c r="P12" s="70">
        <f t="shared" si="4"/>
        <v>68</v>
      </c>
      <c r="Q12" s="71">
        <f t="shared" si="5"/>
        <v>0.68</v>
      </c>
      <c r="R12" s="4">
        <v>2</v>
      </c>
      <c r="S12" s="69">
        <f t="shared" si="6"/>
        <v>0.333</v>
      </c>
      <c r="T12" s="4">
        <v>64</v>
      </c>
      <c r="U12" s="71">
        <f t="shared" si="8"/>
        <v>0.64</v>
      </c>
      <c r="V12" s="72"/>
      <c r="W12" s="73">
        <f t="shared" si="7"/>
        <v>4.119</v>
      </c>
      <c r="X12" s="10">
        <v>9</v>
      </c>
    </row>
    <row r="13" spans="1:24" ht="12.75">
      <c r="A13" s="10" t="s">
        <v>256</v>
      </c>
      <c r="B13" s="23" t="s">
        <v>6</v>
      </c>
      <c r="C13" s="30" t="s">
        <v>140</v>
      </c>
      <c r="D13" s="27" t="s">
        <v>14</v>
      </c>
      <c r="E13" s="27" t="s">
        <v>69</v>
      </c>
      <c r="F13" s="5">
        <v>68</v>
      </c>
      <c r="G13" s="66">
        <f t="shared" si="0"/>
        <v>0.68</v>
      </c>
      <c r="H13" s="4">
        <v>31</v>
      </c>
      <c r="I13" s="67">
        <f t="shared" si="1"/>
        <v>0.775</v>
      </c>
      <c r="J13" s="4">
        <v>23</v>
      </c>
      <c r="K13" s="4">
        <v>16.09</v>
      </c>
      <c r="L13" s="68">
        <f t="shared" si="2"/>
        <v>40.002131758856436</v>
      </c>
      <c r="M13" s="69">
        <f t="shared" si="3"/>
        <v>0.66</v>
      </c>
      <c r="N13" s="4">
        <v>36</v>
      </c>
      <c r="O13" s="4">
        <v>49</v>
      </c>
      <c r="P13" s="70">
        <f t="shared" si="4"/>
        <v>85</v>
      </c>
      <c r="Q13" s="71">
        <f t="shared" si="5"/>
        <v>0.85</v>
      </c>
      <c r="R13" s="4">
        <v>4</v>
      </c>
      <c r="S13" s="69">
        <f t="shared" si="6"/>
        <v>0.666</v>
      </c>
      <c r="T13" s="4">
        <v>39</v>
      </c>
      <c r="U13" s="71">
        <f t="shared" si="8"/>
        <v>0.39</v>
      </c>
      <c r="V13" s="72"/>
      <c r="W13" s="73">
        <f t="shared" si="7"/>
        <v>4.021</v>
      </c>
      <c r="X13" s="10">
        <v>10</v>
      </c>
    </row>
    <row r="14" spans="1:24" ht="12.75">
      <c r="A14" s="10" t="s">
        <v>256</v>
      </c>
      <c r="B14" s="24" t="s">
        <v>18</v>
      </c>
      <c r="C14" s="30" t="s">
        <v>135</v>
      </c>
      <c r="D14" s="29" t="s">
        <v>47</v>
      </c>
      <c r="E14" s="29" t="s">
        <v>48</v>
      </c>
      <c r="F14" s="5">
        <v>77</v>
      </c>
      <c r="G14" s="66">
        <f t="shared" si="0"/>
        <v>0.77</v>
      </c>
      <c r="H14" s="4">
        <v>34</v>
      </c>
      <c r="I14" s="67">
        <f t="shared" si="1"/>
        <v>0.85</v>
      </c>
      <c r="J14" s="4">
        <v>18</v>
      </c>
      <c r="K14" s="4">
        <v>29.1</v>
      </c>
      <c r="L14" s="68">
        <f t="shared" si="2"/>
        <v>6.493360824742268</v>
      </c>
      <c r="M14" s="69">
        <f t="shared" si="3"/>
        <v>0.525</v>
      </c>
      <c r="N14" s="4">
        <v>38</v>
      </c>
      <c r="O14" s="4">
        <v>47</v>
      </c>
      <c r="P14" s="70">
        <f t="shared" si="4"/>
        <v>85</v>
      </c>
      <c r="Q14" s="71">
        <f t="shared" si="5"/>
        <v>0.85</v>
      </c>
      <c r="R14" s="4">
        <v>2</v>
      </c>
      <c r="S14" s="69">
        <f t="shared" si="6"/>
        <v>0.333</v>
      </c>
      <c r="T14" s="4">
        <v>42</v>
      </c>
      <c r="U14" s="71">
        <f t="shared" si="8"/>
        <v>0.42</v>
      </c>
      <c r="V14" s="72"/>
      <c r="W14" s="73">
        <f t="shared" si="7"/>
        <v>3.748</v>
      </c>
      <c r="X14" s="10">
        <v>11</v>
      </c>
    </row>
    <row r="15" spans="1:24" ht="12.75">
      <c r="A15" s="10" t="s">
        <v>256</v>
      </c>
      <c r="B15" s="23" t="s">
        <v>26</v>
      </c>
      <c r="C15" s="24" t="s">
        <v>136</v>
      </c>
      <c r="D15" s="27" t="s">
        <v>93</v>
      </c>
      <c r="E15" s="27" t="s">
        <v>50</v>
      </c>
      <c r="F15" s="5">
        <v>65</v>
      </c>
      <c r="G15" s="66">
        <f t="shared" si="0"/>
        <v>0.65</v>
      </c>
      <c r="H15" s="4">
        <v>34</v>
      </c>
      <c r="I15" s="67">
        <f t="shared" si="1"/>
        <v>0.85</v>
      </c>
      <c r="J15" s="4">
        <v>24</v>
      </c>
      <c r="K15" s="4">
        <v>23.44</v>
      </c>
      <c r="L15" s="68">
        <f t="shared" si="2"/>
        <v>33.97023890784983</v>
      </c>
      <c r="M15" s="69">
        <f t="shared" si="3"/>
        <v>0.635</v>
      </c>
      <c r="N15" s="4">
        <v>36</v>
      </c>
      <c r="O15" s="4">
        <v>35</v>
      </c>
      <c r="P15" s="70">
        <f t="shared" si="4"/>
        <v>71</v>
      </c>
      <c r="Q15" s="71">
        <f t="shared" si="5"/>
        <v>0.71</v>
      </c>
      <c r="R15" s="4">
        <v>2</v>
      </c>
      <c r="S15" s="69">
        <f t="shared" si="6"/>
        <v>0.333</v>
      </c>
      <c r="T15" s="4">
        <v>51</v>
      </c>
      <c r="U15" s="71">
        <f t="shared" si="8"/>
        <v>0.51</v>
      </c>
      <c r="V15" s="72"/>
      <c r="W15" s="73">
        <f t="shared" si="7"/>
        <v>3.6879999999999997</v>
      </c>
      <c r="X15" s="10">
        <v>12</v>
      </c>
    </row>
    <row r="16" spans="1:24" ht="12.75">
      <c r="A16" s="10" t="s">
        <v>256</v>
      </c>
      <c r="B16" s="24" t="s">
        <v>91</v>
      </c>
      <c r="C16" s="24" t="s">
        <v>147</v>
      </c>
      <c r="D16" s="29" t="s">
        <v>116</v>
      </c>
      <c r="E16" s="29" t="s">
        <v>17</v>
      </c>
      <c r="F16" s="5">
        <v>52</v>
      </c>
      <c r="G16" s="66">
        <f t="shared" si="0"/>
        <v>0.52</v>
      </c>
      <c r="H16" s="4">
        <v>36</v>
      </c>
      <c r="I16" s="67">
        <f t="shared" si="1"/>
        <v>0.9</v>
      </c>
      <c r="J16" s="4">
        <v>24</v>
      </c>
      <c r="K16" s="4">
        <v>24</v>
      </c>
      <c r="L16" s="68">
        <f t="shared" si="2"/>
        <v>33.1776</v>
      </c>
      <c r="M16" s="69">
        <f t="shared" si="3"/>
        <v>0.632</v>
      </c>
      <c r="N16" s="4">
        <v>27</v>
      </c>
      <c r="O16" s="4">
        <v>46</v>
      </c>
      <c r="P16" s="70">
        <f t="shared" si="4"/>
        <v>73</v>
      </c>
      <c r="Q16" s="71">
        <f t="shared" si="5"/>
        <v>0.73</v>
      </c>
      <c r="R16" s="4">
        <v>3</v>
      </c>
      <c r="S16" s="69">
        <f t="shared" si="6"/>
        <v>0.5</v>
      </c>
      <c r="T16" s="4">
        <v>36</v>
      </c>
      <c r="U16" s="71">
        <f t="shared" si="8"/>
        <v>0.36</v>
      </c>
      <c r="V16" s="72"/>
      <c r="W16" s="73">
        <f t="shared" si="7"/>
        <v>3.642</v>
      </c>
      <c r="X16" s="10">
        <v>13</v>
      </c>
    </row>
    <row r="17" spans="1:24" ht="12.75">
      <c r="A17" s="10" t="s">
        <v>256</v>
      </c>
      <c r="B17" s="23" t="s">
        <v>52</v>
      </c>
      <c r="C17" s="30" t="s">
        <v>144</v>
      </c>
      <c r="D17" s="27" t="s">
        <v>51</v>
      </c>
      <c r="E17" s="27" t="s">
        <v>50</v>
      </c>
      <c r="F17" s="5">
        <v>28</v>
      </c>
      <c r="G17" s="66">
        <f t="shared" si="0"/>
        <v>0.28</v>
      </c>
      <c r="H17" s="4">
        <v>36</v>
      </c>
      <c r="I17" s="67">
        <f t="shared" si="1"/>
        <v>0.9</v>
      </c>
      <c r="J17" s="4">
        <v>25</v>
      </c>
      <c r="K17" s="4">
        <v>32.82</v>
      </c>
      <c r="L17" s="68">
        <f t="shared" si="2"/>
        <v>29.755103595368674</v>
      </c>
      <c r="M17" s="69">
        <f t="shared" si="3"/>
        <v>0.619</v>
      </c>
      <c r="N17" s="4">
        <v>43</v>
      </c>
      <c r="O17" s="4">
        <v>41</v>
      </c>
      <c r="P17" s="70">
        <f t="shared" si="4"/>
        <v>84</v>
      </c>
      <c r="Q17" s="71">
        <f t="shared" si="5"/>
        <v>0.84</v>
      </c>
      <c r="R17" s="4">
        <v>3</v>
      </c>
      <c r="S17" s="69">
        <f t="shared" si="6"/>
        <v>0.5</v>
      </c>
      <c r="T17" s="4">
        <v>41</v>
      </c>
      <c r="U17" s="71">
        <f t="shared" si="8"/>
        <v>0.41</v>
      </c>
      <c r="V17" s="72"/>
      <c r="W17" s="73">
        <f t="shared" si="7"/>
        <v>3.5489999999999995</v>
      </c>
      <c r="X17" s="10">
        <v>14</v>
      </c>
    </row>
    <row r="18" spans="1:24" ht="12.75">
      <c r="A18" s="10" t="s">
        <v>256</v>
      </c>
      <c r="B18" s="24" t="s">
        <v>91</v>
      </c>
      <c r="C18" s="30" t="s">
        <v>139</v>
      </c>
      <c r="D18" s="29" t="s">
        <v>117</v>
      </c>
      <c r="E18" s="29">
        <v>456</v>
      </c>
      <c r="F18" s="5">
        <v>45</v>
      </c>
      <c r="G18" s="66">
        <f t="shared" si="0"/>
        <v>0.45</v>
      </c>
      <c r="H18" s="4">
        <v>35</v>
      </c>
      <c r="I18" s="67">
        <f t="shared" si="1"/>
        <v>0.875</v>
      </c>
      <c r="J18" s="4">
        <v>26</v>
      </c>
      <c r="K18" s="4">
        <v>22.03</v>
      </c>
      <c r="L18" s="68">
        <f t="shared" si="2"/>
        <v>53.93270994098956</v>
      </c>
      <c r="M18" s="69">
        <f t="shared" si="3"/>
        <v>0.715</v>
      </c>
      <c r="N18" s="4">
        <v>39</v>
      </c>
      <c r="O18" s="4">
        <v>33</v>
      </c>
      <c r="P18" s="70">
        <f t="shared" si="4"/>
        <v>72</v>
      </c>
      <c r="Q18" s="71">
        <f t="shared" si="5"/>
        <v>0.72</v>
      </c>
      <c r="R18" s="4">
        <v>1</v>
      </c>
      <c r="S18" s="69">
        <f t="shared" si="6"/>
        <v>0.166</v>
      </c>
      <c r="T18" s="4">
        <v>50</v>
      </c>
      <c r="U18" s="71">
        <f t="shared" si="8"/>
        <v>0.5</v>
      </c>
      <c r="V18" s="72"/>
      <c r="W18" s="73">
        <f t="shared" si="7"/>
        <v>3.426</v>
      </c>
      <c r="X18" s="10">
        <v>15</v>
      </c>
    </row>
    <row r="19" spans="1:24" ht="12.75">
      <c r="A19" s="10" t="s">
        <v>256</v>
      </c>
      <c r="B19" s="24" t="s">
        <v>127</v>
      </c>
      <c r="C19" s="24" t="s">
        <v>145</v>
      </c>
      <c r="D19" s="29" t="s">
        <v>128</v>
      </c>
      <c r="E19" s="29">
        <v>456</v>
      </c>
      <c r="F19" s="5">
        <v>50</v>
      </c>
      <c r="G19" s="66">
        <f t="shared" si="0"/>
        <v>0.5</v>
      </c>
      <c r="H19" s="4">
        <v>26</v>
      </c>
      <c r="I19" s="67">
        <f t="shared" si="1"/>
        <v>0.65</v>
      </c>
      <c r="J19" s="4">
        <v>27</v>
      </c>
      <c r="K19" s="4">
        <v>37.4</v>
      </c>
      <c r="L19" s="68">
        <f t="shared" si="2"/>
        <v>38.36606149732621</v>
      </c>
      <c r="M19" s="69">
        <f t="shared" si="3"/>
        <v>0.653</v>
      </c>
      <c r="N19" s="4">
        <v>29</v>
      </c>
      <c r="O19" s="4">
        <v>8</v>
      </c>
      <c r="P19" s="70">
        <f t="shared" si="4"/>
        <v>37</v>
      </c>
      <c r="Q19" s="71">
        <f t="shared" si="5"/>
        <v>0.37</v>
      </c>
      <c r="R19" s="4">
        <v>3</v>
      </c>
      <c r="S19" s="69">
        <f t="shared" si="6"/>
        <v>0.5</v>
      </c>
      <c r="T19" s="4">
        <v>75</v>
      </c>
      <c r="U19" s="71">
        <f t="shared" si="8"/>
        <v>0.75</v>
      </c>
      <c r="V19" s="72"/>
      <c r="W19" s="73">
        <f t="shared" si="7"/>
        <v>3.423</v>
      </c>
      <c r="X19" s="10">
        <v>16</v>
      </c>
    </row>
    <row r="20" spans="1:24" ht="12.75">
      <c r="A20" s="10" t="s">
        <v>256</v>
      </c>
      <c r="B20" s="24" t="s">
        <v>35</v>
      </c>
      <c r="C20" s="30" t="s">
        <v>130</v>
      </c>
      <c r="D20" s="29" t="s">
        <v>34</v>
      </c>
      <c r="E20" s="29" t="s">
        <v>37</v>
      </c>
      <c r="F20" s="5">
        <v>44</v>
      </c>
      <c r="G20" s="66">
        <f t="shared" si="0"/>
        <v>0.44</v>
      </c>
      <c r="H20" s="4">
        <v>28</v>
      </c>
      <c r="I20" s="67">
        <f t="shared" si="1"/>
        <v>0.7</v>
      </c>
      <c r="J20" s="4">
        <v>27</v>
      </c>
      <c r="K20" s="4">
        <v>21.19</v>
      </c>
      <c r="L20" s="68">
        <f t="shared" si="2"/>
        <v>67.71546484190655</v>
      </c>
      <c r="M20" s="69">
        <f t="shared" si="3"/>
        <v>0.77</v>
      </c>
      <c r="N20" s="4">
        <v>34</v>
      </c>
      <c r="O20" s="4">
        <v>36</v>
      </c>
      <c r="P20" s="70">
        <f t="shared" si="4"/>
        <v>70</v>
      </c>
      <c r="Q20" s="71">
        <f t="shared" si="5"/>
        <v>0.7</v>
      </c>
      <c r="R20" s="4">
        <v>2</v>
      </c>
      <c r="S20" s="69">
        <f t="shared" si="6"/>
        <v>0.333</v>
      </c>
      <c r="T20" s="4">
        <v>28</v>
      </c>
      <c r="U20" s="71">
        <f t="shared" si="8"/>
        <v>0.28</v>
      </c>
      <c r="V20" s="72"/>
      <c r="W20" s="73">
        <f t="shared" si="7"/>
        <v>3.2230000000000003</v>
      </c>
      <c r="X20" s="10">
        <v>17</v>
      </c>
    </row>
    <row r="21" spans="1:24" ht="12.75">
      <c r="A21" s="10" t="s">
        <v>256</v>
      </c>
      <c r="B21" s="23" t="s">
        <v>18</v>
      </c>
      <c r="C21" s="30" t="s">
        <v>137</v>
      </c>
      <c r="D21" s="27" t="s">
        <v>92</v>
      </c>
      <c r="E21" s="27">
        <v>456</v>
      </c>
      <c r="F21" s="5">
        <v>57</v>
      </c>
      <c r="G21" s="66">
        <f t="shared" si="0"/>
        <v>0.57</v>
      </c>
      <c r="H21" s="4">
        <v>28</v>
      </c>
      <c r="I21" s="67">
        <f t="shared" si="1"/>
        <v>0.7</v>
      </c>
      <c r="J21" s="4">
        <v>17</v>
      </c>
      <c r="K21" s="4">
        <v>28.87</v>
      </c>
      <c r="L21" s="68">
        <f t="shared" si="2"/>
        <v>4.918105299618982</v>
      </c>
      <c r="M21" s="69">
        <f t="shared" si="3"/>
        <v>0.519</v>
      </c>
      <c r="N21" s="4">
        <v>42</v>
      </c>
      <c r="O21" s="4">
        <v>35</v>
      </c>
      <c r="P21" s="70">
        <f t="shared" si="4"/>
        <v>77</v>
      </c>
      <c r="Q21" s="71">
        <f t="shared" si="5"/>
        <v>0.77</v>
      </c>
      <c r="R21" s="4">
        <v>2</v>
      </c>
      <c r="S21" s="69">
        <f t="shared" si="6"/>
        <v>0.333</v>
      </c>
      <c r="T21" s="4">
        <v>24</v>
      </c>
      <c r="U21" s="71">
        <f t="shared" si="8"/>
        <v>0.24</v>
      </c>
      <c r="V21" s="72"/>
      <c r="W21" s="73">
        <f t="shared" si="7"/>
        <v>3.132</v>
      </c>
      <c r="X21" s="10">
        <v>18</v>
      </c>
    </row>
    <row r="22" spans="1:24" ht="12.75">
      <c r="A22" s="10" t="s">
        <v>256</v>
      </c>
      <c r="B22" s="23" t="s">
        <v>148</v>
      </c>
      <c r="C22" s="24" t="s">
        <v>149</v>
      </c>
      <c r="D22" s="27" t="s">
        <v>116</v>
      </c>
      <c r="E22" s="27" t="s">
        <v>17</v>
      </c>
      <c r="F22" s="5">
        <v>15</v>
      </c>
      <c r="G22" s="66">
        <f t="shared" si="0"/>
        <v>0.15</v>
      </c>
      <c r="H22" s="4">
        <v>26</v>
      </c>
      <c r="I22" s="67">
        <f t="shared" si="1"/>
        <v>0.65</v>
      </c>
      <c r="J22" s="4">
        <v>15</v>
      </c>
      <c r="K22" s="4">
        <v>20.66</v>
      </c>
      <c r="L22" s="68">
        <f t="shared" si="2"/>
        <v>3.675580832526622</v>
      </c>
      <c r="M22" s="69">
        <f t="shared" si="3"/>
        <v>0.514</v>
      </c>
      <c r="N22" s="4">
        <v>20</v>
      </c>
      <c r="O22" s="4">
        <v>37</v>
      </c>
      <c r="P22" s="70">
        <f t="shared" si="4"/>
        <v>57</v>
      </c>
      <c r="Q22" s="71">
        <f t="shared" si="5"/>
        <v>0.57</v>
      </c>
      <c r="R22" s="4">
        <v>2</v>
      </c>
      <c r="S22" s="69">
        <f t="shared" si="6"/>
        <v>0.333</v>
      </c>
      <c r="T22" s="4">
        <v>29</v>
      </c>
      <c r="U22" s="71">
        <f t="shared" si="8"/>
        <v>0.29</v>
      </c>
      <c r="V22" s="72"/>
      <c r="W22" s="73">
        <f t="shared" si="7"/>
        <v>2.507</v>
      </c>
      <c r="X22" s="10">
        <v>19</v>
      </c>
    </row>
    <row r="23" spans="1:24" ht="12.75">
      <c r="A23" s="10" t="s">
        <v>256</v>
      </c>
      <c r="B23" s="75"/>
      <c r="C23" s="76"/>
      <c r="D23" s="77"/>
      <c r="E23" s="77"/>
      <c r="F23" s="65"/>
      <c r="G23" s="66">
        <f t="shared" si="0"/>
        <v>0</v>
      </c>
      <c r="H23" s="65"/>
      <c r="I23" s="67">
        <f t="shared" si="1"/>
        <v>0</v>
      </c>
      <c r="J23" s="65"/>
      <c r="K23" s="65">
        <v>1</v>
      </c>
      <c r="L23" s="68">
        <f t="shared" si="2"/>
        <v>0</v>
      </c>
      <c r="M23" s="69">
        <f t="shared" si="3"/>
        <v>0</v>
      </c>
      <c r="N23" s="65"/>
      <c r="O23" s="65"/>
      <c r="P23" s="70">
        <f t="shared" si="4"/>
        <v>0</v>
      </c>
      <c r="Q23" s="71">
        <f aca="true" t="shared" si="9" ref="Q23:Q33">TRUNC(P23/200,3)</f>
        <v>0</v>
      </c>
      <c r="R23" s="65"/>
      <c r="S23" s="69">
        <f aca="true" t="shared" si="10" ref="S23:S33">TRUNC(R23/100,3)</f>
        <v>0</v>
      </c>
      <c r="T23" s="65"/>
      <c r="U23" s="71">
        <f t="shared" si="8"/>
        <v>0</v>
      </c>
      <c r="V23" s="72"/>
      <c r="W23" s="73">
        <f t="shared" si="7"/>
        <v>0</v>
      </c>
      <c r="X23" s="10">
        <v>20</v>
      </c>
    </row>
    <row r="24" spans="1:24" ht="12.75">
      <c r="A24" s="10" t="s">
        <v>256</v>
      </c>
      <c r="B24" s="75"/>
      <c r="C24" s="76"/>
      <c r="D24" s="77"/>
      <c r="E24" s="77"/>
      <c r="F24" s="65"/>
      <c r="G24" s="66">
        <f t="shared" si="0"/>
        <v>0</v>
      </c>
      <c r="H24" s="65"/>
      <c r="I24" s="67">
        <f t="shared" si="1"/>
        <v>0</v>
      </c>
      <c r="J24" s="65"/>
      <c r="K24" s="65">
        <v>1</v>
      </c>
      <c r="L24" s="68">
        <f t="shared" si="2"/>
        <v>0</v>
      </c>
      <c r="M24" s="69">
        <f t="shared" si="3"/>
        <v>0</v>
      </c>
      <c r="N24" s="65"/>
      <c r="O24" s="65"/>
      <c r="P24" s="70">
        <f t="shared" si="4"/>
        <v>0</v>
      </c>
      <c r="Q24" s="71">
        <f t="shared" si="9"/>
        <v>0</v>
      </c>
      <c r="R24" s="65"/>
      <c r="S24" s="69">
        <f t="shared" si="10"/>
        <v>0</v>
      </c>
      <c r="T24" s="65"/>
      <c r="U24" s="71">
        <f t="shared" si="8"/>
        <v>0</v>
      </c>
      <c r="V24" s="72"/>
      <c r="W24" s="73">
        <f t="shared" si="7"/>
        <v>0</v>
      </c>
      <c r="X24" s="10">
        <v>21</v>
      </c>
    </row>
    <row r="25" spans="1:24" ht="12.75">
      <c r="A25" s="10" t="s">
        <v>256</v>
      </c>
      <c r="B25" s="75"/>
      <c r="C25" s="76"/>
      <c r="D25" s="77"/>
      <c r="E25" s="77"/>
      <c r="F25" s="65"/>
      <c r="G25" s="66">
        <f t="shared" si="0"/>
        <v>0</v>
      </c>
      <c r="H25" s="65"/>
      <c r="I25" s="67">
        <f t="shared" si="1"/>
        <v>0</v>
      </c>
      <c r="J25" s="65"/>
      <c r="K25" s="65">
        <v>1</v>
      </c>
      <c r="L25" s="68">
        <f t="shared" si="2"/>
        <v>0</v>
      </c>
      <c r="M25" s="69">
        <f t="shared" si="3"/>
        <v>0</v>
      </c>
      <c r="N25" s="65"/>
      <c r="O25" s="65"/>
      <c r="P25" s="70">
        <f t="shared" si="4"/>
        <v>0</v>
      </c>
      <c r="Q25" s="71">
        <f t="shared" si="9"/>
        <v>0</v>
      </c>
      <c r="R25" s="65"/>
      <c r="S25" s="69">
        <f t="shared" si="10"/>
        <v>0</v>
      </c>
      <c r="T25" s="65"/>
      <c r="U25" s="71">
        <f t="shared" si="8"/>
        <v>0</v>
      </c>
      <c r="V25" s="72"/>
      <c r="W25" s="73">
        <f t="shared" si="7"/>
        <v>0</v>
      </c>
      <c r="X25" s="10">
        <v>22</v>
      </c>
    </row>
    <row r="26" spans="1:24" ht="12.75">
      <c r="A26" s="10" t="s">
        <v>256</v>
      </c>
      <c r="B26" s="75"/>
      <c r="C26" s="76"/>
      <c r="D26" s="77"/>
      <c r="E26" s="77"/>
      <c r="F26" s="65"/>
      <c r="G26" s="66">
        <f t="shared" si="0"/>
        <v>0</v>
      </c>
      <c r="H26" s="65"/>
      <c r="I26" s="67">
        <f t="shared" si="1"/>
        <v>0</v>
      </c>
      <c r="J26" s="65"/>
      <c r="K26" s="65">
        <v>1</v>
      </c>
      <c r="L26" s="68">
        <f t="shared" si="2"/>
        <v>0</v>
      </c>
      <c r="M26" s="69">
        <f t="shared" si="3"/>
        <v>0</v>
      </c>
      <c r="N26" s="65"/>
      <c r="O26" s="65"/>
      <c r="P26" s="70">
        <f t="shared" si="4"/>
        <v>0</v>
      </c>
      <c r="Q26" s="71">
        <f t="shared" si="9"/>
        <v>0</v>
      </c>
      <c r="R26" s="65"/>
      <c r="S26" s="69">
        <f t="shared" si="10"/>
        <v>0</v>
      </c>
      <c r="T26" s="65"/>
      <c r="U26" s="71">
        <f t="shared" si="8"/>
        <v>0</v>
      </c>
      <c r="V26" s="72"/>
      <c r="W26" s="73">
        <f t="shared" si="7"/>
        <v>0</v>
      </c>
      <c r="X26" s="10">
        <v>23</v>
      </c>
    </row>
    <row r="27" spans="1:24" ht="12.75">
      <c r="A27" s="10" t="s">
        <v>256</v>
      </c>
      <c r="B27" s="75"/>
      <c r="C27" s="76"/>
      <c r="D27" s="77"/>
      <c r="E27" s="77"/>
      <c r="F27" s="65"/>
      <c r="G27" s="66">
        <f t="shared" si="0"/>
        <v>0</v>
      </c>
      <c r="H27" s="65"/>
      <c r="I27" s="67">
        <f t="shared" si="1"/>
        <v>0</v>
      </c>
      <c r="J27" s="65"/>
      <c r="K27" s="65">
        <v>1</v>
      </c>
      <c r="L27" s="68">
        <f t="shared" si="2"/>
        <v>0</v>
      </c>
      <c r="M27" s="69">
        <f t="shared" si="3"/>
        <v>0</v>
      </c>
      <c r="N27" s="65"/>
      <c r="O27" s="65"/>
      <c r="P27" s="70">
        <f t="shared" si="4"/>
        <v>0</v>
      </c>
      <c r="Q27" s="71">
        <f t="shared" si="9"/>
        <v>0</v>
      </c>
      <c r="R27" s="65"/>
      <c r="S27" s="69">
        <f t="shared" si="10"/>
        <v>0</v>
      </c>
      <c r="T27" s="65"/>
      <c r="U27" s="71">
        <f t="shared" si="8"/>
        <v>0</v>
      </c>
      <c r="V27" s="72"/>
      <c r="W27" s="73">
        <f t="shared" si="7"/>
        <v>0</v>
      </c>
      <c r="X27" s="10">
        <v>24</v>
      </c>
    </row>
    <row r="28" spans="1:24" ht="12.75">
      <c r="A28" s="10" t="s">
        <v>256</v>
      </c>
      <c r="B28" s="75"/>
      <c r="C28" s="76"/>
      <c r="D28" s="77"/>
      <c r="E28" s="77"/>
      <c r="F28" s="65"/>
      <c r="G28" s="66">
        <f t="shared" si="0"/>
        <v>0</v>
      </c>
      <c r="H28" s="65"/>
      <c r="I28" s="67">
        <f t="shared" si="1"/>
        <v>0</v>
      </c>
      <c r="J28" s="65"/>
      <c r="K28" s="65">
        <v>1</v>
      </c>
      <c r="L28" s="68">
        <f t="shared" si="2"/>
        <v>0</v>
      </c>
      <c r="M28" s="69">
        <f t="shared" si="3"/>
        <v>0</v>
      </c>
      <c r="N28" s="65"/>
      <c r="O28" s="65"/>
      <c r="P28" s="70">
        <f t="shared" si="4"/>
        <v>0</v>
      </c>
      <c r="Q28" s="71">
        <f t="shared" si="9"/>
        <v>0</v>
      </c>
      <c r="R28" s="65"/>
      <c r="S28" s="69">
        <f t="shared" si="10"/>
        <v>0</v>
      </c>
      <c r="T28" s="65"/>
      <c r="U28" s="71">
        <f t="shared" si="8"/>
        <v>0</v>
      </c>
      <c r="V28" s="72"/>
      <c r="W28" s="73">
        <f t="shared" si="7"/>
        <v>0</v>
      </c>
      <c r="X28" s="10">
        <v>25</v>
      </c>
    </row>
    <row r="29" spans="1:24" ht="12.75">
      <c r="A29" s="10" t="s">
        <v>256</v>
      </c>
      <c r="B29" s="75"/>
      <c r="C29" s="76"/>
      <c r="D29" s="77"/>
      <c r="E29" s="77"/>
      <c r="F29" s="65"/>
      <c r="G29" s="66">
        <f t="shared" si="0"/>
        <v>0</v>
      </c>
      <c r="H29" s="65"/>
      <c r="I29" s="67">
        <f t="shared" si="1"/>
        <v>0</v>
      </c>
      <c r="J29" s="65"/>
      <c r="K29" s="65">
        <v>1</v>
      </c>
      <c r="L29" s="68">
        <f t="shared" si="2"/>
        <v>0</v>
      </c>
      <c r="M29" s="69">
        <f t="shared" si="3"/>
        <v>0</v>
      </c>
      <c r="N29" s="65"/>
      <c r="O29" s="65"/>
      <c r="P29" s="70">
        <f t="shared" si="4"/>
        <v>0</v>
      </c>
      <c r="Q29" s="71">
        <f t="shared" si="9"/>
        <v>0</v>
      </c>
      <c r="R29" s="65"/>
      <c r="S29" s="69">
        <f t="shared" si="10"/>
        <v>0</v>
      </c>
      <c r="T29" s="65"/>
      <c r="U29" s="71">
        <f t="shared" si="8"/>
        <v>0</v>
      </c>
      <c r="V29" s="72"/>
      <c r="W29" s="73">
        <f t="shared" si="7"/>
        <v>0</v>
      </c>
      <c r="X29" s="10">
        <v>26</v>
      </c>
    </row>
    <row r="30" spans="1:24" ht="12.75">
      <c r="A30" s="10" t="s">
        <v>256</v>
      </c>
      <c r="B30" s="75"/>
      <c r="C30" s="76"/>
      <c r="D30" s="77"/>
      <c r="E30" s="77"/>
      <c r="F30" s="65"/>
      <c r="G30" s="66">
        <f t="shared" si="0"/>
        <v>0</v>
      </c>
      <c r="H30" s="65"/>
      <c r="I30" s="67">
        <f t="shared" si="1"/>
        <v>0</v>
      </c>
      <c r="J30" s="65"/>
      <c r="K30" s="65">
        <v>1</v>
      </c>
      <c r="L30" s="68">
        <f t="shared" si="2"/>
        <v>0</v>
      </c>
      <c r="M30" s="69">
        <f t="shared" si="3"/>
        <v>0</v>
      </c>
      <c r="N30" s="65"/>
      <c r="O30" s="65"/>
      <c r="P30" s="70">
        <f t="shared" si="4"/>
        <v>0</v>
      </c>
      <c r="Q30" s="71">
        <f t="shared" si="9"/>
        <v>0</v>
      </c>
      <c r="R30" s="65"/>
      <c r="S30" s="69">
        <f t="shared" si="10"/>
        <v>0</v>
      </c>
      <c r="T30" s="65"/>
      <c r="U30" s="71">
        <f t="shared" si="8"/>
        <v>0</v>
      </c>
      <c r="V30" s="72"/>
      <c r="W30" s="73">
        <f t="shared" si="7"/>
        <v>0</v>
      </c>
      <c r="X30" s="10">
        <v>27</v>
      </c>
    </row>
    <row r="31" spans="1:24" ht="12.75">
      <c r="A31" s="10" t="s">
        <v>256</v>
      </c>
      <c r="B31" s="75"/>
      <c r="C31" s="76"/>
      <c r="D31" s="77"/>
      <c r="E31" s="77"/>
      <c r="F31" s="65"/>
      <c r="G31" s="66">
        <f t="shared" si="0"/>
        <v>0</v>
      </c>
      <c r="H31" s="65"/>
      <c r="I31" s="67">
        <f t="shared" si="1"/>
        <v>0</v>
      </c>
      <c r="J31" s="65"/>
      <c r="K31" s="65">
        <v>1</v>
      </c>
      <c r="L31" s="68">
        <f t="shared" si="2"/>
        <v>0</v>
      </c>
      <c r="M31" s="69">
        <f t="shared" si="3"/>
        <v>0</v>
      </c>
      <c r="N31" s="65"/>
      <c r="O31" s="65"/>
      <c r="P31" s="70">
        <f t="shared" si="4"/>
        <v>0</v>
      </c>
      <c r="Q31" s="71">
        <f t="shared" si="9"/>
        <v>0</v>
      </c>
      <c r="R31" s="65"/>
      <c r="S31" s="69">
        <f t="shared" si="10"/>
        <v>0</v>
      </c>
      <c r="T31" s="65"/>
      <c r="U31" s="71">
        <f t="shared" si="8"/>
        <v>0</v>
      </c>
      <c r="V31" s="72"/>
      <c r="W31" s="73">
        <f t="shared" si="7"/>
        <v>0</v>
      </c>
      <c r="X31" s="10">
        <v>28</v>
      </c>
    </row>
    <row r="32" spans="1:24" ht="12.75">
      <c r="A32" s="10" t="s">
        <v>256</v>
      </c>
      <c r="B32" s="75"/>
      <c r="C32" s="76"/>
      <c r="D32" s="77"/>
      <c r="E32" s="77"/>
      <c r="F32" s="65"/>
      <c r="G32" s="66">
        <f t="shared" si="0"/>
        <v>0</v>
      </c>
      <c r="H32" s="65"/>
      <c r="I32" s="67">
        <f t="shared" si="1"/>
        <v>0</v>
      </c>
      <c r="J32" s="65"/>
      <c r="K32" s="65">
        <v>1</v>
      </c>
      <c r="L32" s="68">
        <f t="shared" si="2"/>
        <v>0</v>
      </c>
      <c r="M32" s="69">
        <f t="shared" si="3"/>
        <v>0</v>
      </c>
      <c r="N32" s="65"/>
      <c r="O32" s="65"/>
      <c r="P32" s="70">
        <f t="shared" si="4"/>
        <v>0</v>
      </c>
      <c r="Q32" s="71">
        <f t="shared" si="9"/>
        <v>0</v>
      </c>
      <c r="R32" s="65"/>
      <c r="S32" s="69">
        <f t="shared" si="10"/>
        <v>0</v>
      </c>
      <c r="T32" s="65"/>
      <c r="U32" s="71">
        <f t="shared" si="8"/>
        <v>0</v>
      </c>
      <c r="V32" s="72"/>
      <c r="W32" s="73">
        <f t="shared" si="7"/>
        <v>0</v>
      </c>
      <c r="X32" s="10">
        <v>29</v>
      </c>
    </row>
    <row r="33" spans="1:24" ht="12.75">
      <c r="A33" s="10" t="s">
        <v>256</v>
      </c>
      <c r="B33" s="75"/>
      <c r="C33" s="76"/>
      <c r="D33" s="77"/>
      <c r="E33" s="77"/>
      <c r="F33" s="65"/>
      <c r="G33" s="66">
        <f t="shared" si="0"/>
        <v>0</v>
      </c>
      <c r="H33" s="65"/>
      <c r="I33" s="67">
        <f t="shared" si="1"/>
        <v>0</v>
      </c>
      <c r="J33" s="65"/>
      <c r="K33" s="65">
        <v>1</v>
      </c>
      <c r="L33" s="68">
        <f t="shared" si="2"/>
        <v>0</v>
      </c>
      <c r="M33" s="69">
        <f t="shared" si="3"/>
        <v>0</v>
      </c>
      <c r="N33" s="65"/>
      <c r="O33" s="65"/>
      <c r="P33" s="70">
        <f t="shared" si="4"/>
        <v>0</v>
      </c>
      <c r="Q33" s="71">
        <f t="shared" si="9"/>
        <v>0</v>
      </c>
      <c r="R33" s="65"/>
      <c r="S33" s="69">
        <f t="shared" si="10"/>
        <v>0</v>
      </c>
      <c r="T33" s="65"/>
      <c r="U33" s="71">
        <f t="shared" si="8"/>
        <v>0</v>
      </c>
      <c r="V33" s="72"/>
      <c r="W33" s="73">
        <f t="shared" si="7"/>
        <v>0</v>
      </c>
      <c r="X33" s="10">
        <v>30</v>
      </c>
    </row>
    <row r="34" spans="1:24" ht="12.75">
      <c r="A34" s="78"/>
      <c r="B34" s="79"/>
      <c r="C34" s="79"/>
      <c r="D34" s="79"/>
      <c r="E34" s="79"/>
      <c r="F34" s="80"/>
      <c r="G34" s="80"/>
      <c r="H34" s="81"/>
      <c r="I34" s="81"/>
      <c r="J34" s="80"/>
      <c r="K34" s="80"/>
      <c r="L34" s="80"/>
      <c r="M34" s="80"/>
      <c r="N34" s="81"/>
      <c r="O34" s="81"/>
      <c r="P34" s="81"/>
      <c r="Q34" s="81"/>
      <c r="R34" s="80"/>
      <c r="S34" s="80"/>
      <c r="T34" s="81"/>
      <c r="U34" s="81"/>
      <c r="V34" s="82"/>
      <c r="W34" s="13"/>
      <c r="X34" s="13"/>
    </row>
    <row r="35" spans="1:24" ht="12.75">
      <c r="A35" s="78"/>
      <c r="B35" s="79"/>
      <c r="C35" s="79"/>
      <c r="D35" s="79"/>
      <c r="E35" s="79"/>
      <c r="F35" s="80"/>
      <c r="G35" s="80"/>
      <c r="H35" s="81"/>
      <c r="I35" s="81"/>
      <c r="J35" s="80"/>
      <c r="K35" s="80"/>
      <c r="L35" s="80"/>
      <c r="M35" s="80"/>
      <c r="N35" s="81"/>
      <c r="O35" s="81"/>
      <c r="P35" s="81"/>
      <c r="Q35" s="81"/>
      <c r="R35" s="80"/>
      <c r="S35" s="80"/>
      <c r="T35" s="81"/>
      <c r="U35" s="81"/>
      <c r="V35" s="82"/>
      <c r="W35" s="13"/>
      <c r="X35" s="13"/>
    </row>
    <row r="36" spans="1:24" ht="12.75">
      <c r="A36" s="78"/>
      <c r="B36" s="79"/>
      <c r="C36" s="79"/>
      <c r="D36" s="79"/>
      <c r="E36" s="79"/>
      <c r="F36" s="80"/>
      <c r="G36" s="80"/>
      <c r="H36" s="81"/>
      <c r="I36" s="81"/>
      <c r="J36" s="80"/>
      <c r="K36" s="80"/>
      <c r="L36" s="80"/>
      <c r="M36" s="80"/>
      <c r="N36" s="81"/>
      <c r="O36" s="81"/>
      <c r="P36" s="81"/>
      <c r="Q36" s="81"/>
      <c r="R36" s="80"/>
      <c r="S36" s="80"/>
      <c r="T36" s="81"/>
      <c r="U36" s="81"/>
      <c r="V36" s="82"/>
      <c r="W36" s="13"/>
      <c r="X36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33">
    <cfRule type="cellIs" priority="6" dxfId="26" operator="equal" stopIfTrue="1">
      <formula>0</formula>
    </cfRule>
  </conditionalFormatting>
  <conditionalFormatting sqref="K23:K33">
    <cfRule type="cellIs" priority="5" dxfId="21" operator="equal" stopIfTrue="1">
      <formula>1</formula>
    </cfRule>
  </conditionalFormatting>
  <conditionalFormatting sqref="I4:I33 P4:Q33 U4:U33">
    <cfRule type="cellIs" priority="4" dxfId="24" operator="equal" stopIfTrue="1">
      <formula>0</formula>
    </cfRule>
  </conditionalFormatting>
  <conditionalFormatting sqref="G4:G33 L4:M33 S4:S33">
    <cfRule type="cellIs" priority="3" dxfId="2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0">
    <tabColor theme="0" tint="-0.4999699890613556"/>
    <pageSetUpPr fitToPage="1"/>
  </sheetPr>
  <dimension ref="A1:X36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6.57421875" style="1" customWidth="1"/>
    <col min="2" max="2" width="8.8515625" style="15" customWidth="1"/>
    <col min="3" max="3" width="11.421875" style="15" customWidth="1"/>
    <col min="4" max="5" width="14.8515625" style="15" customWidth="1"/>
    <col min="6" max="6" width="4.421875" style="1" customWidth="1"/>
    <col min="7" max="7" width="7.57421875" style="1" customWidth="1"/>
    <col min="8" max="8" width="4.421875" style="1" customWidth="1"/>
    <col min="9" max="9" width="7.57421875" style="1" customWidth="1"/>
    <col min="10" max="11" width="4.421875" style="1" customWidth="1"/>
    <col min="12" max="12" width="7.28125" style="1" customWidth="1"/>
    <col min="13" max="13" width="7.57421875" style="1" customWidth="1"/>
    <col min="14" max="16" width="4.421875" style="1" customWidth="1"/>
    <col min="17" max="17" width="7.57421875" style="1" customWidth="1"/>
    <col min="18" max="18" width="4.421875" style="1" customWidth="1"/>
    <col min="19" max="19" width="7.57421875" style="1" customWidth="1"/>
    <col min="20" max="20" width="4.421875" style="1" customWidth="1"/>
    <col min="21" max="21" width="7.57421875" style="1" customWidth="1"/>
    <col min="22" max="22" width="2.57421875" style="1" customWidth="1"/>
    <col min="23" max="23" width="7.7109375" style="1" customWidth="1"/>
    <col min="24" max="24" width="6.57421875" style="1" customWidth="1"/>
    <col min="25" max="16384" width="9.140625" style="1" customWidth="1"/>
  </cols>
  <sheetData>
    <row r="1" spans="1:24" s="7" customFormat="1" ht="18">
      <c r="A1" s="83" t="s">
        <v>161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3" t="s">
        <v>54</v>
      </c>
      <c r="G2" s="94"/>
      <c r="H2" s="95" t="s">
        <v>55</v>
      </c>
      <c r="I2" s="96"/>
      <c r="J2" s="93" t="s">
        <v>56</v>
      </c>
      <c r="K2" s="93"/>
      <c r="L2" s="93"/>
      <c r="M2" s="94"/>
      <c r="N2" s="95" t="s">
        <v>57</v>
      </c>
      <c r="O2" s="95"/>
      <c r="P2" s="95"/>
      <c r="Q2" s="96"/>
      <c r="R2" s="93" t="s">
        <v>58</v>
      </c>
      <c r="S2" s="94"/>
      <c r="T2" s="95" t="s">
        <v>59</v>
      </c>
      <c r="U2" s="96"/>
      <c r="V2" s="59" t="s">
        <v>64</v>
      </c>
      <c r="W2" s="89"/>
      <c r="X2" s="89"/>
    </row>
    <row r="3" spans="1:24" s="7" customFormat="1" ht="12.75">
      <c r="A3" s="11" t="s">
        <v>252</v>
      </c>
      <c r="B3" s="60" t="s">
        <v>0</v>
      </c>
      <c r="C3" s="60" t="s">
        <v>1</v>
      </c>
      <c r="D3" s="60" t="s">
        <v>2</v>
      </c>
      <c r="E3" s="60" t="s">
        <v>253</v>
      </c>
      <c r="F3" s="61" t="s">
        <v>254</v>
      </c>
      <c r="G3" s="61" t="s">
        <v>255</v>
      </c>
      <c r="H3" s="62" t="s">
        <v>254</v>
      </c>
      <c r="I3" s="62" t="s">
        <v>255</v>
      </c>
      <c r="J3" s="61" t="s">
        <v>254</v>
      </c>
      <c r="K3" s="61" t="s">
        <v>60</v>
      </c>
      <c r="L3" s="61" t="s">
        <v>4</v>
      </c>
      <c r="M3" s="61" t="s">
        <v>255</v>
      </c>
      <c r="N3" s="62" t="s">
        <v>61</v>
      </c>
      <c r="O3" s="62" t="s">
        <v>62</v>
      </c>
      <c r="P3" s="62" t="s">
        <v>4</v>
      </c>
      <c r="Q3" s="62" t="s">
        <v>255</v>
      </c>
      <c r="R3" s="61" t="s">
        <v>254</v>
      </c>
      <c r="S3" s="61" t="s">
        <v>255</v>
      </c>
      <c r="T3" s="62" t="s">
        <v>254</v>
      </c>
      <c r="U3" s="62" t="s">
        <v>255</v>
      </c>
      <c r="V3" s="63" t="s">
        <v>64</v>
      </c>
      <c r="W3" s="21" t="s">
        <v>255</v>
      </c>
      <c r="X3" s="11" t="s">
        <v>5</v>
      </c>
    </row>
    <row r="4" spans="1:24" ht="12.75">
      <c r="A4" s="10" t="s">
        <v>256</v>
      </c>
      <c r="B4" s="23" t="s">
        <v>42</v>
      </c>
      <c r="C4" s="30" t="s">
        <v>185</v>
      </c>
      <c r="D4" s="27" t="s">
        <v>45</v>
      </c>
      <c r="E4" s="27" t="s">
        <v>44</v>
      </c>
      <c r="F4" s="5">
        <v>100</v>
      </c>
      <c r="G4" s="66">
        <f aca="true" t="shared" si="0" ref="G4:G33">TRUNC(F4/100,3)</f>
        <v>1</v>
      </c>
      <c r="H4" s="4">
        <v>40</v>
      </c>
      <c r="I4" s="67">
        <f aca="true" t="shared" si="1" ref="I4:I33">TRUNC(H4/40,3)</f>
        <v>1</v>
      </c>
      <c r="J4" s="4">
        <v>30</v>
      </c>
      <c r="K4" s="4">
        <v>25</v>
      </c>
      <c r="L4" s="68">
        <f aca="true" t="shared" si="2" ref="L4:L33">(J4*J4*J4*J4*J4)/K4/10000</f>
        <v>97.2</v>
      </c>
      <c r="M4" s="69">
        <f aca="true" t="shared" si="3" ref="M4:M33">IF(K4&gt;1,(0.5+(TRUNC(L4/250,3))),0)</f>
        <v>0.888</v>
      </c>
      <c r="N4" s="4">
        <v>45</v>
      </c>
      <c r="O4" s="4">
        <v>49</v>
      </c>
      <c r="P4" s="70">
        <f aca="true" t="shared" si="4" ref="P4:P33">N4+O4</f>
        <v>94</v>
      </c>
      <c r="Q4" s="71">
        <f aca="true" t="shared" si="5" ref="Q4:Q27">TRUNC(P4/100,3)</f>
        <v>0.94</v>
      </c>
      <c r="R4" s="4">
        <v>6</v>
      </c>
      <c r="S4" s="69">
        <f aca="true" t="shared" si="6" ref="S4:S27">TRUNC(R4/6,3)</f>
        <v>1</v>
      </c>
      <c r="T4" s="4">
        <v>64</v>
      </c>
      <c r="U4" s="71">
        <f>TRUNC(T4/100,3)</f>
        <v>0.64</v>
      </c>
      <c r="V4" s="72"/>
      <c r="W4" s="73">
        <f aca="true" t="shared" si="7" ref="W4:W33">SUM(U4,S4,Q4,M4,I4,G4)</f>
        <v>5.468</v>
      </c>
      <c r="X4" s="10">
        <v>1</v>
      </c>
    </row>
    <row r="5" spans="1:24" ht="12.75">
      <c r="A5" s="10" t="s">
        <v>256</v>
      </c>
      <c r="B5" s="23" t="s">
        <v>6</v>
      </c>
      <c r="C5" s="30" t="s">
        <v>110</v>
      </c>
      <c r="D5" s="27" t="s">
        <v>14</v>
      </c>
      <c r="E5" s="27" t="s">
        <v>44</v>
      </c>
      <c r="F5" s="5">
        <v>74</v>
      </c>
      <c r="G5" s="66">
        <f t="shared" si="0"/>
        <v>0.74</v>
      </c>
      <c r="H5" s="4">
        <v>38</v>
      </c>
      <c r="I5" s="67">
        <f t="shared" si="1"/>
        <v>0.95</v>
      </c>
      <c r="J5" s="4">
        <v>30</v>
      </c>
      <c r="K5" s="4">
        <v>27.9</v>
      </c>
      <c r="L5" s="68">
        <f t="shared" si="2"/>
        <v>87.09677419354838</v>
      </c>
      <c r="M5" s="69">
        <f t="shared" si="3"/>
        <v>0.848</v>
      </c>
      <c r="N5" s="4">
        <v>36</v>
      </c>
      <c r="O5" s="4">
        <v>49</v>
      </c>
      <c r="P5" s="70">
        <f t="shared" si="4"/>
        <v>85</v>
      </c>
      <c r="Q5" s="71">
        <f t="shared" si="5"/>
        <v>0.85</v>
      </c>
      <c r="R5" s="4">
        <v>5</v>
      </c>
      <c r="S5" s="69">
        <f t="shared" si="6"/>
        <v>0.833</v>
      </c>
      <c r="T5" s="4">
        <v>48</v>
      </c>
      <c r="U5" s="71">
        <f aca="true" t="shared" si="8" ref="U5:U33">TRUNC(T5/100,3)</f>
        <v>0.48</v>
      </c>
      <c r="V5" s="72"/>
      <c r="W5" s="73">
        <f t="shared" si="7"/>
        <v>4.701</v>
      </c>
      <c r="X5" s="10">
        <v>2</v>
      </c>
    </row>
    <row r="6" spans="1:24" ht="12.75">
      <c r="A6" s="10" t="s">
        <v>256</v>
      </c>
      <c r="B6" s="23" t="s">
        <v>26</v>
      </c>
      <c r="C6" s="30" t="s">
        <v>175</v>
      </c>
      <c r="D6" s="27" t="s">
        <v>28</v>
      </c>
      <c r="E6" s="27" t="s">
        <v>44</v>
      </c>
      <c r="F6" s="5">
        <v>95</v>
      </c>
      <c r="G6" s="66">
        <f t="shared" si="0"/>
        <v>0.95</v>
      </c>
      <c r="H6" s="4">
        <v>34</v>
      </c>
      <c r="I6" s="67">
        <f t="shared" si="1"/>
        <v>0.85</v>
      </c>
      <c r="J6" s="4">
        <v>29</v>
      </c>
      <c r="K6" s="4">
        <v>27.59</v>
      </c>
      <c r="L6" s="68">
        <f t="shared" si="2"/>
        <v>74.34269300471186</v>
      </c>
      <c r="M6" s="69">
        <f t="shared" si="3"/>
        <v>0.7969999999999999</v>
      </c>
      <c r="N6" s="4">
        <v>36</v>
      </c>
      <c r="O6" s="4">
        <v>47</v>
      </c>
      <c r="P6" s="70">
        <f t="shared" si="4"/>
        <v>83</v>
      </c>
      <c r="Q6" s="71">
        <f t="shared" si="5"/>
        <v>0.83</v>
      </c>
      <c r="R6" s="4">
        <v>4</v>
      </c>
      <c r="S6" s="69">
        <f t="shared" si="6"/>
        <v>0.666</v>
      </c>
      <c r="T6" s="4">
        <v>54</v>
      </c>
      <c r="U6" s="71">
        <f t="shared" si="8"/>
        <v>0.54</v>
      </c>
      <c r="V6" s="72"/>
      <c r="W6" s="73">
        <f t="shared" si="7"/>
        <v>4.633</v>
      </c>
      <c r="X6" s="10">
        <v>3</v>
      </c>
    </row>
    <row r="7" spans="1:24" ht="12.75">
      <c r="A7" s="10" t="s">
        <v>256</v>
      </c>
      <c r="B7" s="24" t="s">
        <v>18</v>
      </c>
      <c r="C7" s="30" t="s">
        <v>104</v>
      </c>
      <c r="D7" s="29" t="s">
        <v>47</v>
      </c>
      <c r="E7" s="29" t="s">
        <v>48</v>
      </c>
      <c r="F7" s="5">
        <v>88</v>
      </c>
      <c r="G7" s="66">
        <f t="shared" si="0"/>
        <v>0.88</v>
      </c>
      <c r="H7" s="4">
        <v>37</v>
      </c>
      <c r="I7" s="67">
        <f t="shared" si="1"/>
        <v>0.925</v>
      </c>
      <c r="J7" s="4">
        <v>24</v>
      </c>
      <c r="K7" s="4">
        <v>39.72</v>
      </c>
      <c r="L7" s="68">
        <f t="shared" si="2"/>
        <v>20.046888217522657</v>
      </c>
      <c r="M7" s="69">
        <f t="shared" si="3"/>
        <v>0.58</v>
      </c>
      <c r="N7" s="4">
        <v>30</v>
      </c>
      <c r="O7" s="4">
        <v>48</v>
      </c>
      <c r="P7" s="70">
        <f t="shared" si="4"/>
        <v>78</v>
      </c>
      <c r="Q7" s="71">
        <f t="shared" si="5"/>
        <v>0.78</v>
      </c>
      <c r="R7" s="4">
        <v>5</v>
      </c>
      <c r="S7" s="69">
        <f t="shared" si="6"/>
        <v>0.833</v>
      </c>
      <c r="T7" s="4">
        <v>64</v>
      </c>
      <c r="U7" s="71">
        <f t="shared" si="8"/>
        <v>0.64</v>
      </c>
      <c r="V7" s="72"/>
      <c r="W7" s="73">
        <f t="shared" si="7"/>
        <v>4.638</v>
      </c>
      <c r="X7" s="10">
        <v>4</v>
      </c>
    </row>
    <row r="8" spans="1:24" ht="12.75">
      <c r="A8" s="10" t="s">
        <v>256</v>
      </c>
      <c r="B8" s="23" t="s">
        <v>18</v>
      </c>
      <c r="C8" s="30" t="s">
        <v>180</v>
      </c>
      <c r="D8" s="27" t="s">
        <v>20</v>
      </c>
      <c r="E8" s="27" t="s">
        <v>16</v>
      </c>
      <c r="F8" s="5">
        <v>90</v>
      </c>
      <c r="G8" s="66">
        <f t="shared" si="0"/>
        <v>0.9</v>
      </c>
      <c r="H8" s="4">
        <v>38</v>
      </c>
      <c r="I8" s="67">
        <f t="shared" si="1"/>
        <v>0.95</v>
      </c>
      <c r="J8" s="4">
        <v>29</v>
      </c>
      <c r="K8" s="4">
        <v>32.9</v>
      </c>
      <c r="L8" s="68">
        <f t="shared" si="2"/>
        <v>62.343917933130705</v>
      </c>
      <c r="M8" s="69">
        <f t="shared" si="3"/>
        <v>0.749</v>
      </c>
      <c r="N8" s="4">
        <v>36</v>
      </c>
      <c r="O8" s="4">
        <v>49</v>
      </c>
      <c r="P8" s="70">
        <f t="shared" si="4"/>
        <v>85</v>
      </c>
      <c r="Q8" s="71">
        <f t="shared" si="5"/>
        <v>0.85</v>
      </c>
      <c r="R8" s="4">
        <v>6</v>
      </c>
      <c r="S8" s="69">
        <f t="shared" si="6"/>
        <v>1</v>
      </c>
      <c r="T8" s="4">
        <v>0</v>
      </c>
      <c r="U8" s="71">
        <f t="shared" si="8"/>
        <v>0</v>
      </c>
      <c r="V8" s="72"/>
      <c r="W8" s="73">
        <f t="shared" si="7"/>
        <v>4.449000000000001</v>
      </c>
      <c r="X8" s="10">
        <v>5</v>
      </c>
    </row>
    <row r="9" spans="1:24" ht="12.75">
      <c r="A9" s="10" t="s">
        <v>256</v>
      </c>
      <c r="B9" s="23" t="s">
        <v>9</v>
      </c>
      <c r="C9" s="30" t="s">
        <v>174</v>
      </c>
      <c r="D9" s="27" t="s">
        <v>28</v>
      </c>
      <c r="E9" s="27" t="s">
        <v>16</v>
      </c>
      <c r="F9" s="5">
        <v>73</v>
      </c>
      <c r="G9" s="66">
        <f t="shared" si="0"/>
        <v>0.73</v>
      </c>
      <c r="H9" s="4">
        <v>39</v>
      </c>
      <c r="I9" s="67">
        <f t="shared" si="1"/>
        <v>0.975</v>
      </c>
      <c r="J9" s="4">
        <v>28</v>
      </c>
      <c r="K9" s="4">
        <v>25.37</v>
      </c>
      <c r="L9" s="68">
        <f t="shared" si="2"/>
        <v>67.83747733543555</v>
      </c>
      <c r="M9" s="69">
        <f t="shared" si="3"/>
        <v>0.771</v>
      </c>
      <c r="N9" s="4">
        <v>47</v>
      </c>
      <c r="O9" s="4">
        <v>47</v>
      </c>
      <c r="P9" s="70">
        <f t="shared" si="4"/>
        <v>94</v>
      </c>
      <c r="Q9" s="71">
        <f t="shared" si="5"/>
        <v>0.94</v>
      </c>
      <c r="R9" s="4">
        <v>4</v>
      </c>
      <c r="S9" s="69">
        <f t="shared" si="6"/>
        <v>0.666</v>
      </c>
      <c r="T9" s="4">
        <v>42</v>
      </c>
      <c r="U9" s="71">
        <f t="shared" si="8"/>
        <v>0.42</v>
      </c>
      <c r="V9" s="72"/>
      <c r="W9" s="73">
        <f t="shared" si="7"/>
        <v>4.502</v>
      </c>
      <c r="X9" s="10">
        <v>6</v>
      </c>
    </row>
    <row r="10" spans="1:24" ht="12.75">
      <c r="A10" s="10" t="s">
        <v>256</v>
      </c>
      <c r="B10" s="23" t="s">
        <v>52</v>
      </c>
      <c r="C10" s="30" t="s">
        <v>192</v>
      </c>
      <c r="D10" s="27" t="s">
        <v>51</v>
      </c>
      <c r="E10" s="27" t="s">
        <v>50</v>
      </c>
      <c r="F10" s="5">
        <v>90</v>
      </c>
      <c r="G10" s="66">
        <f t="shared" si="0"/>
        <v>0.9</v>
      </c>
      <c r="H10" s="4">
        <v>39</v>
      </c>
      <c r="I10" s="67">
        <f t="shared" si="1"/>
        <v>0.975</v>
      </c>
      <c r="J10" s="4">
        <v>29</v>
      </c>
      <c r="K10" s="4">
        <v>33.37</v>
      </c>
      <c r="L10" s="68">
        <f t="shared" si="2"/>
        <v>61.465834581959854</v>
      </c>
      <c r="M10" s="69">
        <f t="shared" si="3"/>
        <v>0.745</v>
      </c>
      <c r="N10" s="4">
        <v>39</v>
      </c>
      <c r="O10" s="4">
        <v>46</v>
      </c>
      <c r="P10" s="70">
        <f t="shared" si="4"/>
        <v>85</v>
      </c>
      <c r="Q10" s="71">
        <f t="shared" si="5"/>
        <v>0.85</v>
      </c>
      <c r="R10" s="4">
        <v>3</v>
      </c>
      <c r="S10" s="69">
        <f t="shared" si="6"/>
        <v>0.5</v>
      </c>
      <c r="T10" s="4">
        <v>39</v>
      </c>
      <c r="U10" s="71">
        <f t="shared" si="8"/>
        <v>0.39</v>
      </c>
      <c r="V10" s="72"/>
      <c r="W10" s="73">
        <f t="shared" si="7"/>
        <v>4.36</v>
      </c>
      <c r="X10" s="10">
        <v>7</v>
      </c>
    </row>
    <row r="11" spans="1:24" ht="12.75">
      <c r="A11" s="10" t="s">
        <v>256</v>
      </c>
      <c r="B11" s="24" t="s">
        <v>26</v>
      </c>
      <c r="C11" s="24" t="s">
        <v>195</v>
      </c>
      <c r="D11" s="29" t="s">
        <v>167</v>
      </c>
      <c r="E11" s="29" t="s">
        <v>50</v>
      </c>
      <c r="F11" s="5">
        <v>69</v>
      </c>
      <c r="G11" s="66">
        <f t="shared" si="0"/>
        <v>0.69</v>
      </c>
      <c r="H11" s="4">
        <v>38</v>
      </c>
      <c r="I11" s="67">
        <f t="shared" si="1"/>
        <v>0.95</v>
      </c>
      <c r="J11" s="4">
        <v>22</v>
      </c>
      <c r="K11" s="4">
        <v>29</v>
      </c>
      <c r="L11" s="68">
        <f t="shared" si="2"/>
        <v>17.771144827586205</v>
      </c>
      <c r="M11" s="69">
        <f t="shared" si="3"/>
        <v>0.571</v>
      </c>
      <c r="N11" s="4">
        <v>40</v>
      </c>
      <c r="O11" s="4">
        <v>49</v>
      </c>
      <c r="P11" s="70">
        <f t="shared" si="4"/>
        <v>89</v>
      </c>
      <c r="Q11" s="71">
        <f t="shared" si="5"/>
        <v>0.89</v>
      </c>
      <c r="R11" s="4">
        <v>4</v>
      </c>
      <c r="S11" s="69">
        <f t="shared" si="6"/>
        <v>0.666</v>
      </c>
      <c r="T11" s="4">
        <v>64</v>
      </c>
      <c r="U11" s="71">
        <f t="shared" si="8"/>
        <v>0.64</v>
      </c>
      <c r="V11" s="72"/>
      <c r="W11" s="73">
        <f t="shared" si="7"/>
        <v>4.407</v>
      </c>
      <c r="X11" s="10">
        <v>8</v>
      </c>
    </row>
    <row r="12" spans="1:24" ht="12.75">
      <c r="A12" s="10" t="s">
        <v>256</v>
      </c>
      <c r="B12" s="23" t="s">
        <v>53</v>
      </c>
      <c r="C12" s="30" t="s">
        <v>178</v>
      </c>
      <c r="D12" s="27" t="s">
        <v>39</v>
      </c>
      <c r="E12" s="27" t="s">
        <v>129</v>
      </c>
      <c r="F12" s="5">
        <v>80</v>
      </c>
      <c r="G12" s="66">
        <f t="shared" si="0"/>
        <v>0.8</v>
      </c>
      <c r="H12" s="4">
        <v>35</v>
      </c>
      <c r="I12" s="67">
        <f t="shared" si="1"/>
        <v>0.875</v>
      </c>
      <c r="J12" s="4">
        <v>23</v>
      </c>
      <c r="K12" s="4">
        <v>40.25</v>
      </c>
      <c r="L12" s="68">
        <f t="shared" si="2"/>
        <v>15.990914285714286</v>
      </c>
      <c r="M12" s="69">
        <f t="shared" si="3"/>
        <v>0.563</v>
      </c>
      <c r="N12" s="4">
        <v>46</v>
      </c>
      <c r="O12" s="4">
        <v>45</v>
      </c>
      <c r="P12" s="70">
        <f t="shared" si="4"/>
        <v>91</v>
      </c>
      <c r="Q12" s="71">
        <f t="shared" si="5"/>
        <v>0.91</v>
      </c>
      <c r="R12" s="4">
        <v>4</v>
      </c>
      <c r="S12" s="69">
        <f t="shared" si="6"/>
        <v>0.666</v>
      </c>
      <c r="T12" s="4">
        <v>50</v>
      </c>
      <c r="U12" s="71">
        <f t="shared" si="8"/>
        <v>0.5</v>
      </c>
      <c r="V12" s="72"/>
      <c r="W12" s="73">
        <f t="shared" si="7"/>
        <v>4.314</v>
      </c>
      <c r="X12" s="10">
        <v>9</v>
      </c>
    </row>
    <row r="13" spans="1:24" ht="12.75">
      <c r="A13" s="10" t="s">
        <v>256</v>
      </c>
      <c r="B13" s="24" t="s">
        <v>166</v>
      </c>
      <c r="C13" s="30" t="s">
        <v>176</v>
      </c>
      <c r="D13" s="29" t="s">
        <v>165</v>
      </c>
      <c r="E13" s="29" t="s">
        <v>46</v>
      </c>
      <c r="F13" s="5">
        <v>91</v>
      </c>
      <c r="G13" s="66">
        <f t="shared" si="0"/>
        <v>0.91</v>
      </c>
      <c r="H13" s="4">
        <v>35</v>
      </c>
      <c r="I13" s="67">
        <f t="shared" si="1"/>
        <v>0.875</v>
      </c>
      <c r="J13" s="4">
        <v>28</v>
      </c>
      <c r="K13" s="4">
        <v>37</v>
      </c>
      <c r="L13" s="68">
        <f t="shared" si="2"/>
        <v>46.5145081081081</v>
      </c>
      <c r="M13" s="69">
        <f t="shared" si="3"/>
        <v>0.6859999999999999</v>
      </c>
      <c r="N13" s="4">
        <v>35</v>
      </c>
      <c r="O13" s="4">
        <v>44</v>
      </c>
      <c r="P13" s="70">
        <f t="shared" si="4"/>
        <v>79</v>
      </c>
      <c r="Q13" s="71">
        <f t="shared" si="5"/>
        <v>0.79</v>
      </c>
      <c r="R13" s="4">
        <v>3</v>
      </c>
      <c r="S13" s="69">
        <f t="shared" si="6"/>
        <v>0.5</v>
      </c>
      <c r="T13" s="4">
        <v>49</v>
      </c>
      <c r="U13" s="71">
        <f t="shared" si="8"/>
        <v>0.49</v>
      </c>
      <c r="V13" s="72"/>
      <c r="W13" s="73">
        <f t="shared" si="7"/>
        <v>4.251</v>
      </c>
      <c r="X13" s="10">
        <v>10</v>
      </c>
    </row>
    <row r="14" spans="1:24" ht="12.75">
      <c r="A14" s="10" t="s">
        <v>256</v>
      </c>
      <c r="B14" s="23" t="s">
        <v>18</v>
      </c>
      <c r="C14" s="30" t="s">
        <v>182</v>
      </c>
      <c r="D14" s="27" t="s">
        <v>45</v>
      </c>
      <c r="E14" s="27" t="s">
        <v>16</v>
      </c>
      <c r="F14" s="5">
        <v>66</v>
      </c>
      <c r="G14" s="66">
        <f t="shared" si="0"/>
        <v>0.66</v>
      </c>
      <c r="H14" s="4">
        <v>34</v>
      </c>
      <c r="I14" s="67">
        <f t="shared" si="1"/>
        <v>0.85</v>
      </c>
      <c r="J14" s="4">
        <v>25</v>
      </c>
      <c r="K14" s="4">
        <v>37</v>
      </c>
      <c r="L14" s="68">
        <f t="shared" si="2"/>
        <v>26.393581081081084</v>
      </c>
      <c r="M14" s="69">
        <f t="shared" si="3"/>
        <v>0.605</v>
      </c>
      <c r="N14" s="4">
        <v>42</v>
      </c>
      <c r="O14" s="4">
        <v>41</v>
      </c>
      <c r="P14" s="70">
        <f t="shared" si="4"/>
        <v>83</v>
      </c>
      <c r="Q14" s="71">
        <f t="shared" si="5"/>
        <v>0.83</v>
      </c>
      <c r="R14" s="4">
        <v>4</v>
      </c>
      <c r="S14" s="69">
        <f t="shared" si="6"/>
        <v>0.666</v>
      </c>
      <c r="T14" s="4">
        <v>59</v>
      </c>
      <c r="U14" s="71">
        <f t="shared" si="8"/>
        <v>0.59</v>
      </c>
      <c r="V14" s="72"/>
      <c r="W14" s="73">
        <f t="shared" si="7"/>
        <v>4.201</v>
      </c>
      <c r="X14" s="10">
        <v>11</v>
      </c>
    </row>
    <row r="15" spans="1:24" ht="12.75">
      <c r="A15" s="10" t="s">
        <v>256</v>
      </c>
      <c r="B15" s="23" t="s">
        <v>168</v>
      </c>
      <c r="C15" s="24" t="s">
        <v>191</v>
      </c>
      <c r="D15" s="27" t="s">
        <v>169</v>
      </c>
      <c r="E15" s="27" t="s">
        <v>16</v>
      </c>
      <c r="F15" s="5">
        <v>68</v>
      </c>
      <c r="G15" s="66">
        <f t="shared" si="0"/>
        <v>0.68</v>
      </c>
      <c r="H15" s="4">
        <v>34</v>
      </c>
      <c r="I15" s="67">
        <f t="shared" si="1"/>
        <v>0.85</v>
      </c>
      <c r="J15" s="4">
        <v>27</v>
      </c>
      <c r="K15" s="4">
        <v>47.87</v>
      </c>
      <c r="L15" s="68">
        <f t="shared" si="2"/>
        <v>29.974737831627326</v>
      </c>
      <c r="M15" s="69">
        <f t="shared" si="3"/>
        <v>0.619</v>
      </c>
      <c r="N15" s="4">
        <v>35</v>
      </c>
      <c r="O15" s="4">
        <v>43</v>
      </c>
      <c r="P15" s="70">
        <f t="shared" si="4"/>
        <v>78</v>
      </c>
      <c r="Q15" s="71">
        <f t="shared" si="5"/>
        <v>0.78</v>
      </c>
      <c r="R15" s="4">
        <v>4</v>
      </c>
      <c r="S15" s="69">
        <f t="shared" si="6"/>
        <v>0.666</v>
      </c>
      <c r="T15" s="4">
        <v>52</v>
      </c>
      <c r="U15" s="71">
        <f t="shared" si="8"/>
        <v>0.52</v>
      </c>
      <c r="V15" s="72"/>
      <c r="W15" s="73">
        <f t="shared" si="7"/>
        <v>4.115</v>
      </c>
      <c r="X15" s="10">
        <v>12</v>
      </c>
    </row>
    <row r="16" spans="1:24" ht="12.75">
      <c r="A16" s="10" t="s">
        <v>256</v>
      </c>
      <c r="B16" s="23" t="s">
        <v>11</v>
      </c>
      <c r="C16" s="30" t="s">
        <v>183</v>
      </c>
      <c r="D16" s="27" t="s">
        <v>15</v>
      </c>
      <c r="E16" s="27" t="s">
        <v>16</v>
      </c>
      <c r="F16" s="5">
        <v>77</v>
      </c>
      <c r="G16" s="66">
        <f t="shared" si="0"/>
        <v>0.77</v>
      </c>
      <c r="H16" s="4">
        <v>40</v>
      </c>
      <c r="I16" s="67">
        <f t="shared" si="1"/>
        <v>1</v>
      </c>
      <c r="J16" s="4">
        <v>25</v>
      </c>
      <c r="K16" s="4">
        <v>30.06</v>
      </c>
      <c r="L16" s="68">
        <f t="shared" si="2"/>
        <v>32.487109115103124</v>
      </c>
      <c r="M16" s="69">
        <f t="shared" si="3"/>
        <v>0.629</v>
      </c>
      <c r="N16" s="4">
        <v>37</v>
      </c>
      <c r="O16" s="4">
        <v>49</v>
      </c>
      <c r="P16" s="70">
        <f t="shared" si="4"/>
        <v>86</v>
      </c>
      <c r="Q16" s="71">
        <f t="shared" si="5"/>
        <v>0.86</v>
      </c>
      <c r="R16" s="4">
        <v>1</v>
      </c>
      <c r="S16" s="69">
        <f t="shared" si="6"/>
        <v>0.166</v>
      </c>
      <c r="T16" s="4">
        <v>39</v>
      </c>
      <c r="U16" s="71">
        <f t="shared" si="8"/>
        <v>0.39</v>
      </c>
      <c r="V16" s="72"/>
      <c r="W16" s="73">
        <f t="shared" si="7"/>
        <v>3.815</v>
      </c>
      <c r="X16" s="10">
        <v>13</v>
      </c>
    </row>
    <row r="17" spans="1:24" ht="12.75">
      <c r="A17" s="10" t="s">
        <v>256</v>
      </c>
      <c r="B17" s="23" t="s">
        <v>18</v>
      </c>
      <c r="C17" s="30" t="s">
        <v>184</v>
      </c>
      <c r="D17" s="27" t="s">
        <v>39</v>
      </c>
      <c r="E17" s="27" t="s">
        <v>129</v>
      </c>
      <c r="F17" s="5">
        <v>92</v>
      </c>
      <c r="G17" s="66">
        <f t="shared" si="0"/>
        <v>0.92</v>
      </c>
      <c r="H17" s="4">
        <v>33</v>
      </c>
      <c r="I17" s="67">
        <f t="shared" si="1"/>
        <v>0.825</v>
      </c>
      <c r="J17" s="4">
        <v>25</v>
      </c>
      <c r="K17" s="4">
        <v>23.87</v>
      </c>
      <c r="L17" s="68">
        <f t="shared" si="2"/>
        <v>40.91170925848345</v>
      </c>
      <c r="M17" s="69">
        <f t="shared" si="3"/>
        <v>0.663</v>
      </c>
      <c r="N17" s="4">
        <v>46</v>
      </c>
      <c r="O17" s="4">
        <v>50</v>
      </c>
      <c r="P17" s="70">
        <f t="shared" si="4"/>
        <v>96</v>
      </c>
      <c r="Q17" s="71">
        <f t="shared" si="5"/>
        <v>0.96</v>
      </c>
      <c r="R17" s="4">
        <v>1</v>
      </c>
      <c r="S17" s="69">
        <f t="shared" si="6"/>
        <v>0.166</v>
      </c>
      <c r="T17" s="4">
        <v>13</v>
      </c>
      <c r="U17" s="71">
        <f t="shared" si="8"/>
        <v>0.13</v>
      </c>
      <c r="V17" s="72"/>
      <c r="W17" s="73">
        <f t="shared" si="7"/>
        <v>3.6639999999999997</v>
      </c>
      <c r="X17" s="10">
        <v>14</v>
      </c>
    </row>
    <row r="18" spans="1:24" ht="12.75">
      <c r="A18" s="10" t="s">
        <v>256</v>
      </c>
      <c r="B18" s="23" t="s">
        <v>26</v>
      </c>
      <c r="C18" s="24" t="s">
        <v>186</v>
      </c>
      <c r="D18" s="27" t="s">
        <v>165</v>
      </c>
      <c r="E18" s="27" t="s">
        <v>16</v>
      </c>
      <c r="F18" s="5">
        <v>50</v>
      </c>
      <c r="G18" s="66">
        <f t="shared" si="0"/>
        <v>0.5</v>
      </c>
      <c r="H18" s="4">
        <v>38</v>
      </c>
      <c r="I18" s="67">
        <f t="shared" si="1"/>
        <v>0.95</v>
      </c>
      <c r="J18" s="4">
        <v>27</v>
      </c>
      <c r="K18" s="4">
        <v>43.75</v>
      </c>
      <c r="L18" s="68">
        <f t="shared" si="2"/>
        <v>32.797501714285715</v>
      </c>
      <c r="M18" s="69">
        <f t="shared" si="3"/>
        <v>0.631</v>
      </c>
      <c r="N18" s="4">
        <v>38</v>
      </c>
      <c r="O18" s="4">
        <v>34</v>
      </c>
      <c r="P18" s="70">
        <f t="shared" si="4"/>
        <v>72</v>
      </c>
      <c r="Q18" s="71">
        <f t="shared" si="5"/>
        <v>0.72</v>
      </c>
      <c r="R18" s="4">
        <v>4</v>
      </c>
      <c r="S18" s="69">
        <f t="shared" si="6"/>
        <v>0.666</v>
      </c>
      <c r="T18" s="4">
        <v>15</v>
      </c>
      <c r="U18" s="71">
        <f t="shared" si="8"/>
        <v>0.15</v>
      </c>
      <c r="V18" s="72"/>
      <c r="W18" s="73">
        <f t="shared" si="7"/>
        <v>3.617</v>
      </c>
      <c r="X18" s="10">
        <v>15</v>
      </c>
    </row>
    <row r="19" spans="1:24" ht="12.75">
      <c r="A19" s="10" t="s">
        <v>256</v>
      </c>
      <c r="B19" s="24" t="s">
        <v>26</v>
      </c>
      <c r="C19" s="30" t="s">
        <v>189</v>
      </c>
      <c r="D19" s="29" t="s">
        <v>162</v>
      </c>
      <c r="E19" s="29" t="s">
        <v>163</v>
      </c>
      <c r="F19" s="5">
        <v>73</v>
      </c>
      <c r="G19" s="66">
        <f t="shared" si="0"/>
        <v>0.73</v>
      </c>
      <c r="H19" s="4">
        <v>35</v>
      </c>
      <c r="I19" s="67">
        <f t="shared" si="1"/>
        <v>0.875</v>
      </c>
      <c r="J19" s="4">
        <v>24</v>
      </c>
      <c r="K19" s="4">
        <v>19.06</v>
      </c>
      <c r="L19" s="68">
        <f t="shared" si="2"/>
        <v>41.77662119622246</v>
      </c>
      <c r="M19" s="69">
        <f t="shared" si="3"/>
        <v>0.667</v>
      </c>
      <c r="N19" s="4">
        <v>30</v>
      </c>
      <c r="O19" s="4">
        <v>40</v>
      </c>
      <c r="P19" s="70">
        <f t="shared" si="4"/>
        <v>70</v>
      </c>
      <c r="Q19" s="71">
        <f t="shared" si="5"/>
        <v>0.7</v>
      </c>
      <c r="R19" s="4">
        <v>3</v>
      </c>
      <c r="S19" s="69">
        <f t="shared" si="6"/>
        <v>0.5</v>
      </c>
      <c r="T19" s="4">
        <v>13</v>
      </c>
      <c r="U19" s="71">
        <f t="shared" si="8"/>
        <v>0.13</v>
      </c>
      <c r="V19" s="72"/>
      <c r="W19" s="73">
        <f t="shared" si="7"/>
        <v>3.602</v>
      </c>
      <c r="X19" s="10">
        <v>16</v>
      </c>
    </row>
    <row r="20" spans="1:24" ht="12.75">
      <c r="A20" s="10" t="s">
        <v>256</v>
      </c>
      <c r="B20" s="24" t="s">
        <v>91</v>
      </c>
      <c r="C20" s="30" t="s">
        <v>188</v>
      </c>
      <c r="D20" s="29" t="s">
        <v>117</v>
      </c>
      <c r="E20" s="29">
        <v>456</v>
      </c>
      <c r="F20" s="5">
        <v>53</v>
      </c>
      <c r="G20" s="66">
        <f t="shared" si="0"/>
        <v>0.53</v>
      </c>
      <c r="H20" s="4">
        <v>36</v>
      </c>
      <c r="I20" s="67">
        <f t="shared" si="1"/>
        <v>0.9</v>
      </c>
      <c r="J20" s="4">
        <v>21</v>
      </c>
      <c r="K20" s="4">
        <v>29.13</v>
      </c>
      <c r="L20" s="68">
        <f t="shared" si="2"/>
        <v>14.020257466529351</v>
      </c>
      <c r="M20" s="69">
        <f t="shared" si="3"/>
        <v>0.556</v>
      </c>
      <c r="N20" s="4">
        <v>28</v>
      </c>
      <c r="O20" s="4">
        <v>40</v>
      </c>
      <c r="P20" s="70">
        <f t="shared" si="4"/>
        <v>68</v>
      </c>
      <c r="Q20" s="71">
        <f t="shared" si="5"/>
        <v>0.68</v>
      </c>
      <c r="R20" s="4">
        <v>2</v>
      </c>
      <c r="S20" s="69">
        <f t="shared" si="6"/>
        <v>0.333</v>
      </c>
      <c r="T20" s="4">
        <v>50</v>
      </c>
      <c r="U20" s="71">
        <f t="shared" si="8"/>
        <v>0.5</v>
      </c>
      <c r="V20" s="72"/>
      <c r="W20" s="73">
        <f t="shared" si="7"/>
        <v>3.4989999999999997</v>
      </c>
      <c r="X20" s="10">
        <v>17</v>
      </c>
    </row>
    <row r="21" spans="1:24" ht="12.75">
      <c r="A21" s="10" t="s">
        <v>256</v>
      </c>
      <c r="B21" s="23" t="s">
        <v>94</v>
      </c>
      <c r="C21" s="24" t="s">
        <v>193</v>
      </c>
      <c r="D21" s="27" t="s">
        <v>172</v>
      </c>
      <c r="E21" s="27">
        <v>452</v>
      </c>
      <c r="F21" s="5">
        <v>19</v>
      </c>
      <c r="G21" s="66">
        <f t="shared" si="0"/>
        <v>0.19</v>
      </c>
      <c r="H21" s="4">
        <v>36</v>
      </c>
      <c r="I21" s="67">
        <f t="shared" si="1"/>
        <v>0.9</v>
      </c>
      <c r="J21" s="4">
        <v>26</v>
      </c>
      <c r="K21" s="4">
        <v>40.81</v>
      </c>
      <c r="L21" s="68">
        <f t="shared" si="2"/>
        <v>29.11388385199706</v>
      </c>
      <c r="M21" s="69">
        <f t="shared" si="3"/>
        <v>0.616</v>
      </c>
      <c r="N21" s="4">
        <v>40</v>
      </c>
      <c r="O21" s="4">
        <v>34</v>
      </c>
      <c r="P21" s="70">
        <f t="shared" si="4"/>
        <v>74</v>
      </c>
      <c r="Q21" s="71">
        <f t="shared" si="5"/>
        <v>0.74</v>
      </c>
      <c r="R21" s="4">
        <v>4</v>
      </c>
      <c r="S21" s="69">
        <f t="shared" si="6"/>
        <v>0.666</v>
      </c>
      <c r="T21" s="4">
        <v>35</v>
      </c>
      <c r="U21" s="71">
        <f t="shared" si="8"/>
        <v>0.35</v>
      </c>
      <c r="V21" s="72"/>
      <c r="W21" s="73">
        <f t="shared" si="7"/>
        <v>3.4619999999999997</v>
      </c>
      <c r="X21" s="10">
        <v>18</v>
      </c>
    </row>
    <row r="22" spans="1:24" ht="12.75">
      <c r="A22" s="10" t="s">
        <v>256</v>
      </c>
      <c r="B22" s="24" t="s">
        <v>35</v>
      </c>
      <c r="C22" s="30" t="s">
        <v>181</v>
      </c>
      <c r="D22" s="29" t="s">
        <v>34</v>
      </c>
      <c r="E22" s="29" t="s">
        <v>170</v>
      </c>
      <c r="F22" s="5">
        <v>50</v>
      </c>
      <c r="G22" s="66">
        <f t="shared" si="0"/>
        <v>0.5</v>
      </c>
      <c r="H22" s="4">
        <v>28</v>
      </c>
      <c r="I22" s="67">
        <f t="shared" si="1"/>
        <v>0.7</v>
      </c>
      <c r="J22" s="4">
        <v>23</v>
      </c>
      <c r="K22" s="4">
        <v>20.69</v>
      </c>
      <c r="L22" s="68">
        <f t="shared" si="2"/>
        <v>31.108472692121797</v>
      </c>
      <c r="M22" s="69">
        <f t="shared" si="3"/>
        <v>0.624</v>
      </c>
      <c r="N22" s="4">
        <v>44</v>
      </c>
      <c r="O22" s="4">
        <v>47</v>
      </c>
      <c r="P22" s="70">
        <f t="shared" si="4"/>
        <v>91</v>
      </c>
      <c r="Q22" s="71">
        <f t="shared" si="5"/>
        <v>0.91</v>
      </c>
      <c r="R22" s="4">
        <v>2</v>
      </c>
      <c r="S22" s="69">
        <f t="shared" si="6"/>
        <v>0.333</v>
      </c>
      <c r="T22" s="4">
        <v>0</v>
      </c>
      <c r="U22" s="71">
        <f t="shared" si="8"/>
        <v>0</v>
      </c>
      <c r="V22" s="72"/>
      <c r="W22" s="73">
        <f t="shared" si="7"/>
        <v>3.067</v>
      </c>
      <c r="X22" s="10">
        <v>19</v>
      </c>
    </row>
    <row r="23" spans="1:24" ht="12.75">
      <c r="A23" s="10" t="s">
        <v>256</v>
      </c>
      <c r="B23" s="24" t="s">
        <v>26</v>
      </c>
      <c r="C23" s="30" t="s">
        <v>177</v>
      </c>
      <c r="D23" s="29" t="s">
        <v>34</v>
      </c>
      <c r="E23" s="29" t="s">
        <v>170</v>
      </c>
      <c r="F23" s="5">
        <v>30</v>
      </c>
      <c r="G23" s="66">
        <f t="shared" si="0"/>
        <v>0.3</v>
      </c>
      <c r="H23" s="4">
        <v>29</v>
      </c>
      <c r="I23" s="67">
        <f t="shared" si="1"/>
        <v>0.725</v>
      </c>
      <c r="J23" s="4">
        <v>27</v>
      </c>
      <c r="K23" s="4">
        <v>20.28</v>
      </c>
      <c r="L23" s="68">
        <f t="shared" si="2"/>
        <v>70.75397928994083</v>
      </c>
      <c r="M23" s="69">
        <f t="shared" si="3"/>
        <v>0.7829999999999999</v>
      </c>
      <c r="N23" s="4">
        <v>43</v>
      </c>
      <c r="O23" s="4">
        <v>39</v>
      </c>
      <c r="P23" s="70">
        <f t="shared" si="4"/>
        <v>82</v>
      </c>
      <c r="Q23" s="71">
        <f t="shared" si="5"/>
        <v>0.82</v>
      </c>
      <c r="R23" s="4">
        <v>2</v>
      </c>
      <c r="S23" s="69">
        <f t="shared" si="6"/>
        <v>0.333</v>
      </c>
      <c r="T23" s="4">
        <v>0</v>
      </c>
      <c r="U23" s="71">
        <f t="shared" si="8"/>
        <v>0</v>
      </c>
      <c r="V23" s="72"/>
      <c r="W23" s="73">
        <f t="shared" si="7"/>
        <v>2.961</v>
      </c>
      <c r="X23" s="10">
        <v>20</v>
      </c>
    </row>
    <row r="24" spans="1:24" ht="12.75">
      <c r="A24" s="10" t="s">
        <v>256</v>
      </c>
      <c r="B24" s="23" t="s">
        <v>168</v>
      </c>
      <c r="C24" s="24" t="s">
        <v>187</v>
      </c>
      <c r="D24" s="27" t="s">
        <v>93</v>
      </c>
      <c r="E24" s="27" t="s">
        <v>171</v>
      </c>
      <c r="F24" s="5">
        <v>72</v>
      </c>
      <c r="G24" s="66">
        <f t="shared" si="0"/>
        <v>0.72</v>
      </c>
      <c r="H24" s="4">
        <v>16</v>
      </c>
      <c r="I24" s="67">
        <f t="shared" si="1"/>
        <v>0.4</v>
      </c>
      <c r="J24" s="4">
        <v>25</v>
      </c>
      <c r="K24" s="4">
        <v>43.4</v>
      </c>
      <c r="L24" s="68">
        <f t="shared" si="2"/>
        <v>22.5014400921659</v>
      </c>
      <c r="M24" s="69">
        <f t="shared" si="3"/>
        <v>0.59</v>
      </c>
      <c r="N24" s="4">
        <v>24</v>
      </c>
      <c r="O24" s="4">
        <v>44</v>
      </c>
      <c r="P24" s="70">
        <f t="shared" si="4"/>
        <v>68</v>
      </c>
      <c r="Q24" s="71">
        <f t="shared" si="5"/>
        <v>0.68</v>
      </c>
      <c r="R24" s="4">
        <v>1</v>
      </c>
      <c r="S24" s="69">
        <f t="shared" si="6"/>
        <v>0.166</v>
      </c>
      <c r="T24" s="4">
        <v>45</v>
      </c>
      <c r="U24" s="71">
        <f t="shared" si="8"/>
        <v>0.45</v>
      </c>
      <c r="V24" s="72"/>
      <c r="W24" s="73">
        <f t="shared" si="7"/>
        <v>3.0060000000000002</v>
      </c>
      <c r="X24" s="10">
        <v>21</v>
      </c>
    </row>
    <row r="25" spans="1:24" ht="12.75">
      <c r="A25" s="10" t="s">
        <v>256</v>
      </c>
      <c r="B25" s="24" t="s">
        <v>6</v>
      </c>
      <c r="C25" s="30" t="s">
        <v>190</v>
      </c>
      <c r="D25" s="29" t="s">
        <v>164</v>
      </c>
      <c r="E25" s="29" t="s">
        <v>17</v>
      </c>
      <c r="F25" s="5">
        <v>20</v>
      </c>
      <c r="G25" s="66">
        <f t="shared" si="0"/>
        <v>0.2</v>
      </c>
      <c r="H25" s="4">
        <v>34</v>
      </c>
      <c r="I25" s="67">
        <f t="shared" si="1"/>
        <v>0.85</v>
      </c>
      <c r="J25" s="4">
        <v>26</v>
      </c>
      <c r="K25" s="4">
        <v>25.41</v>
      </c>
      <c r="L25" s="68">
        <f t="shared" si="2"/>
        <v>46.75866194411649</v>
      </c>
      <c r="M25" s="69">
        <f t="shared" si="3"/>
        <v>0.687</v>
      </c>
      <c r="N25" s="4">
        <v>24</v>
      </c>
      <c r="O25" s="4">
        <v>41</v>
      </c>
      <c r="P25" s="70">
        <f t="shared" si="4"/>
        <v>65</v>
      </c>
      <c r="Q25" s="71">
        <f t="shared" si="5"/>
        <v>0.65</v>
      </c>
      <c r="R25" s="4">
        <v>2</v>
      </c>
      <c r="S25" s="69">
        <f t="shared" si="6"/>
        <v>0.333</v>
      </c>
      <c r="T25" s="4">
        <v>10</v>
      </c>
      <c r="U25" s="71">
        <f t="shared" si="8"/>
        <v>0.1</v>
      </c>
      <c r="V25" s="72"/>
      <c r="W25" s="73">
        <f t="shared" si="7"/>
        <v>2.8200000000000003</v>
      </c>
      <c r="X25" s="10">
        <v>22</v>
      </c>
    </row>
    <row r="26" spans="1:24" ht="12.75">
      <c r="A26" s="10" t="s">
        <v>256</v>
      </c>
      <c r="B26" s="23" t="s">
        <v>26</v>
      </c>
      <c r="C26" s="24" t="s">
        <v>194</v>
      </c>
      <c r="D26" s="27" t="s">
        <v>172</v>
      </c>
      <c r="E26" s="27" t="s">
        <v>173</v>
      </c>
      <c r="F26" s="5">
        <v>36</v>
      </c>
      <c r="G26" s="66">
        <f t="shared" si="0"/>
        <v>0.36</v>
      </c>
      <c r="H26" s="4">
        <v>21</v>
      </c>
      <c r="I26" s="67">
        <f t="shared" si="1"/>
        <v>0.525</v>
      </c>
      <c r="J26" s="4">
        <v>23</v>
      </c>
      <c r="K26" s="4">
        <v>25.4</v>
      </c>
      <c r="L26" s="68">
        <f t="shared" si="2"/>
        <v>25.339933070866145</v>
      </c>
      <c r="M26" s="69">
        <f t="shared" si="3"/>
        <v>0.601</v>
      </c>
      <c r="N26" s="4">
        <v>40</v>
      </c>
      <c r="O26" s="4">
        <v>43</v>
      </c>
      <c r="P26" s="70">
        <f t="shared" si="4"/>
        <v>83</v>
      </c>
      <c r="Q26" s="71">
        <f t="shared" si="5"/>
        <v>0.83</v>
      </c>
      <c r="R26" s="4">
        <v>1</v>
      </c>
      <c r="S26" s="69">
        <f t="shared" si="6"/>
        <v>0.166</v>
      </c>
      <c r="T26" s="4">
        <v>13</v>
      </c>
      <c r="U26" s="71">
        <f t="shared" si="8"/>
        <v>0.13</v>
      </c>
      <c r="V26" s="72"/>
      <c r="W26" s="73">
        <f t="shared" si="7"/>
        <v>2.6119999999999997</v>
      </c>
      <c r="X26" s="10">
        <v>23</v>
      </c>
    </row>
    <row r="27" spans="1:24" ht="12.75">
      <c r="A27" s="10" t="s">
        <v>256</v>
      </c>
      <c r="B27" s="24" t="s">
        <v>127</v>
      </c>
      <c r="C27" s="24" t="s">
        <v>179</v>
      </c>
      <c r="D27" s="29" t="s">
        <v>128</v>
      </c>
      <c r="E27" s="29">
        <v>456</v>
      </c>
      <c r="F27" s="5">
        <v>71</v>
      </c>
      <c r="G27" s="66">
        <f t="shared" si="0"/>
        <v>0.71</v>
      </c>
      <c r="H27" s="4">
        <v>0</v>
      </c>
      <c r="I27" s="67">
        <f t="shared" si="1"/>
        <v>0</v>
      </c>
      <c r="J27" s="4">
        <v>0</v>
      </c>
      <c r="K27" s="4">
        <v>60</v>
      </c>
      <c r="L27" s="68">
        <f t="shared" si="2"/>
        <v>0</v>
      </c>
      <c r="M27" s="69">
        <f t="shared" si="3"/>
        <v>0.5</v>
      </c>
      <c r="N27" s="4">
        <v>31</v>
      </c>
      <c r="O27" s="4">
        <v>6</v>
      </c>
      <c r="P27" s="70">
        <f t="shared" si="4"/>
        <v>37</v>
      </c>
      <c r="Q27" s="71">
        <f t="shared" si="5"/>
        <v>0.37</v>
      </c>
      <c r="R27" s="4">
        <v>4</v>
      </c>
      <c r="S27" s="69">
        <f t="shared" si="6"/>
        <v>0.666</v>
      </c>
      <c r="T27" s="4">
        <v>35</v>
      </c>
      <c r="U27" s="71">
        <f t="shared" si="8"/>
        <v>0.35</v>
      </c>
      <c r="V27" s="72"/>
      <c r="W27" s="73">
        <f t="shared" si="7"/>
        <v>2.596</v>
      </c>
      <c r="X27" s="10">
        <v>24</v>
      </c>
    </row>
    <row r="28" spans="1:24" ht="12.75">
      <c r="A28" s="10" t="s">
        <v>256</v>
      </c>
      <c r="B28" s="75"/>
      <c r="C28" s="76"/>
      <c r="D28" s="77"/>
      <c r="E28" s="77"/>
      <c r="F28" s="65"/>
      <c r="G28" s="66">
        <f t="shared" si="0"/>
        <v>0</v>
      </c>
      <c r="H28" s="65"/>
      <c r="I28" s="67">
        <f t="shared" si="1"/>
        <v>0</v>
      </c>
      <c r="J28" s="65"/>
      <c r="K28" s="65">
        <v>1</v>
      </c>
      <c r="L28" s="68">
        <f t="shared" si="2"/>
        <v>0</v>
      </c>
      <c r="M28" s="69">
        <f t="shared" si="3"/>
        <v>0</v>
      </c>
      <c r="N28" s="65"/>
      <c r="O28" s="65"/>
      <c r="P28" s="70">
        <f t="shared" si="4"/>
        <v>0</v>
      </c>
      <c r="Q28" s="71">
        <f aca="true" t="shared" si="9" ref="Q28:Q33">TRUNC(P28/200,3)</f>
        <v>0</v>
      </c>
      <c r="R28" s="65"/>
      <c r="S28" s="69">
        <f aca="true" t="shared" si="10" ref="S28:S33">TRUNC(R28/100,3)</f>
        <v>0</v>
      </c>
      <c r="T28" s="65"/>
      <c r="U28" s="71">
        <f t="shared" si="8"/>
        <v>0</v>
      </c>
      <c r="V28" s="72"/>
      <c r="W28" s="73">
        <f t="shared" si="7"/>
        <v>0</v>
      </c>
      <c r="X28" s="10">
        <v>25</v>
      </c>
    </row>
    <row r="29" spans="1:24" ht="12.75">
      <c r="A29" s="10" t="s">
        <v>256</v>
      </c>
      <c r="B29" s="75"/>
      <c r="C29" s="76"/>
      <c r="D29" s="77"/>
      <c r="E29" s="77"/>
      <c r="F29" s="65"/>
      <c r="G29" s="66">
        <f t="shared" si="0"/>
        <v>0</v>
      </c>
      <c r="H29" s="65"/>
      <c r="I29" s="67">
        <f t="shared" si="1"/>
        <v>0</v>
      </c>
      <c r="J29" s="65"/>
      <c r="K29" s="65">
        <v>1</v>
      </c>
      <c r="L29" s="68">
        <f t="shared" si="2"/>
        <v>0</v>
      </c>
      <c r="M29" s="69">
        <f t="shared" si="3"/>
        <v>0</v>
      </c>
      <c r="N29" s="65"/>
      <c r="O29" s="65"/>
      <c r="P29" s="70">
        <f t="shared" si="4"/>
        <v>0</v>
      </c>
      <c r="Q29" s="71">
        <f t="shared" si="9"/>
        <v>0</v>
      </c>
      <c r="R29" s="65"/>
      <c r="S29" s="69">
        <f t="shared" si="10"/>
        <v>0</v>
      </c>
      <c r="T29" s="65"/>
      <c r="U29" s="71">
        <f t="shared" si="8"/>
        <v>0</v>
      </c>
      <c r="V29" s="72"/>
      <c r="W29" s="73">
        <f t="shared" si="7"/>
        <v>0</v>
      </c>
      <c r="X29" s="10">
        <v>26</v>
      </c>
    </row>
    <row r="30" spans="1:24" ht="12.75">
      <c r="A30" s="10" t="s">
        <v>256</v>
      </c>
      <c r="B30" s="75"/>
      <c r="C30" s="76"/>
      <c r="D30" s="77"/>
      <c r="E30" s="77"/>
      <c r="F30" s="65"/>
      <c r="G30" s="66">
        <f t="shared" si="0"/>
        <v>0</v>
      </c>
      <c r="H30" s="65"/>
      <c r="I30" s="67">
        <f t="shared" si="1"/>
        <v>0</v>
      </c>
      <c r="J30" s="65"/>
      <c r="K30" s="65">
        <v>1</v>
      </c>
      <c r="L30" s="68">
        <f t="shared" si="2"/>
        <v>0</v>
      </c>
      <c r="M30" s="69">
        <f t="shared" si="3"/>
        <v>0</v>
      </c>
      <c r="N30" s="65"/>
      <c r="O30" s="65"/>
      <c r="P30" s="70">
        <f t="shared" si="4"/>
        <v>0</v>
      </c>
      <c r="Q30" s="71">
        <f t="shared" si="9"/>
        <v>0</v>
      </c>
      <c r="R30" s="65"/>
      <c r="S30" s="69">
        <f t="shared" si="10"/>
        <v>0</v>
      </c>
      <c r="T30" s="65"/>
      <c r="U30" s="71">
        <f t="shared" si="8"/>
        <v>0</v>
      </c>
      <c r="V30" s="72"/>
      <c r="W30" s="73">
        <f t="shared" si="7"/>
        <v>0</v>
      </c>
      <c r="X30" s="10">
        <v>27</v>
      </c>
    </row>
    <row r="31" spans="1:24" ht="12.75">
      <c r="A31" s="10" t="s">
        <v>256</v>
      </c>
      <c r="B31" s="75"/>
      <c r="C31" s="76"/>
      <c r="D31" s="77"/>
      <c r="E31" s="77"/>
      <c r="F31" s="65"/>
      <c r="G31" s="66">
        <f t="shared" si="0"/>
        <v>0</v>
      </c>
      <c r="H31" s="65"/>
      <c r="I31" s="67">
        <f t="shared" si="1"/>
        <v>0</v>
      </c>
      <c r="J31" s="65"/>
      <c r="K31" s="65">
        <v>1</v>
      </c>
      <c r="L31" s="68">
        <f t="shared" si="2"/>
        <v>0</v>
      </c>
      <c r="M31" s="69">
        <f t="shared" si="3"/>
        <v>0</v>
      </c>
      <c r="N31" s="65"/>
      <c r="O31" s="65"/>
      <c r="P31" s="70">
        <f t="shared" si="4"/>
        <v>0</v>
      </c>
      <c r="Q31" s="71">
        <f t="shared" si="9"/>
        <v>0</v>
      </c>
      <c r="R31" s="65"/>
      <c r="S31" s="69">
        <f t="shared" si="10"/>
        <v>0</v>
      </c>
      <c r="T31" s="65"/>
      <c r="U31" s="71">
        <f t="shared" si="8"/>
        <v>0</v>
      </c>
      <c r="V31" s="72"/>
      <c r="W31" s="73">
        <f t="shared" si="7"/>
        <v>0</v>
      </c>
      <c r="X31" s="10">
        <v>28</v>
      </c>
    </row>
    <row r="32" spans="1:24" ht="12.75">
      <c r="A32" s="10" t="s">
        <v>256</v>
      </c>
      <c r="B32" s="75"/>
      <c r="C32" s="76"/>
      <c r="D32" s="77"/>
      <c r="E32" s="77"/>
      <c r="F32" s="65"/>
      <c r="G32" s="66">
        <f t="shared" si="0"/>
        <v>0</v>
      </c>
      <c r="H32" s="65"/>
      <c r="I32" s="67">
        <f t="shared" si="1"/>
        <v>0</v>
      </c>
      <c r="J32" s="65"/>
      <c r="K32" s="65">
        <v>1</v>
      </c>
      <c r="L32" s="68">
        <f t="shared" si="2"/>
        <v>0</v>
      </c>
      <c r="M32" s="69">
        <f t="shared" si="3"/>
        <v>0</v>
      </c>
      <c r="N32" s="65"/>
      <c r="O32" s="65"/>
      <c r="P32" s="70">
        <f t="shared" si="4"/>
        <v>0</v>
      </c>
      <c r="Q32" s="71">
        <f t="shared" si="9"/>
        <v>0</v>
      </c>
      <c r="R32" s="65"/>
      <c r="S32" s="69">
        <f t="shared" si="10"/>
        <v>0</v>
      </c>
      <c r="T32" s="65"/>
      <c r="U32" s="71">
        <f t="shared" si="8"/>
        <v>0</v>
      </c>
      <c r="V32" s="72"/>
      <c r="W32" s="73">
        <f t="shared" si="7"/>
        <v>0</v>
      </c>
      <c r="X32" s="10">
        <v>29</v>
      </c>
    </row>
    <row r="33" spans="1:24" ht="12.75">
      <c r="A33" s="10" t="s">
        <v>256</v>
      </c>
      <c r="B33" s="75"/>
      <c r="C33" s="76"/>
      <c r="D33" s="77"/>
      <c r="E33" s="77"/>
      <c r="F33" s="65"/>
      <c r="G33" s="66">
        <f t="shared" si="0"/>
        <v>0</v>
      </c>
      <c r="H33" s="65"/>
      <c r="I33" s="67">
        <f t="shared" si="1"/>
        <v>0</v>
      </c>
      <c r="J33" s="65"/>
      <c r="K33" s="65">
        <v>1</v>
      </c>
      <c r="L33" s="68">
        <f t="shared" si="2"/>
        <v>0</v>
      </c>
      <c r="M33" s="69">
        <f t="shared" si="3"/>
        <v>0</v>
      </c>
      <c r="N33" s="65"/>
      <c r="O33" s="65"/>
      <c r="P33" s="70">
        <f t="shared" si="4"/>
        <v>0</v>
      </c>
      <c r="Q33" s="71">
        <f t="shared" si="9"/>
        <v>0</v>
      </c>
      <c r="R33" s="65"/>
      <c r="S33" s="69">
        <f t="shared" si="10"/>
        <v>0</v>
      </c>
      <c r="T33" s="65"/>
      <c r="U33" s="71">
        <f t="shared" si="8"/>
        <v>0</v>
      </c>
      <c r="V33" s="72"/>
      <c r="W33" s="73">
        <f t="shared" si="7"/>
        <v>0</v>
      </c>
      <c r="X33" s="10">
        <v>30</v>
      </c>
    </row>
    <row r="34" spans="1:24" ht="12.75">
      <c r="A34" s="78"/>
      <c r="B34" s="79"/>
      <c r="C34" s="79"/>
      <c r="D34" s="79"/>
      <c r="E34" s="79"/>
      <c r="F34" s="80"/>
      <c r="G34" s="80"/>
      <c r="H34" s="81"/>
      <c r="I34" s="81"/>
      <c r="J34" s="80"/>
      <c r="K34" s="80"/>
      <c r="L34" s="80"/>
      <c r="M34" s="80"/>
      <c r="N34" s="81"/>
      <c r="O34" s="81"/>
      <c r="P34" s="81"/>
      <c r="Q34" s="81"/>
      <c r="R34" s="80"/>
      <c r="S34" s="80"/>
      <c r="T34" s="81"/>
      <c r="U34" s="81"/>
      <c r="V34" s="82"/>
      <c r="W34" s="13"/>
      <c r="X34" s="13"/>
    </row>
    <row r="35" spans="1:24" ht="12.75">
      <c r="A35" s="78"/>
      <c r="B35" s="79"/>
      <c r="C35" s="79"/>
      <c r="D35" s="79"/>
      <c r="E35" s="79"/>
      <c r="F35" s="80"/>
      <c r="G35" s="80"/>
      <c r="H35" s="81"/>
      <c r="I35" s="81"/>
      <c r="J35" s="80"/>
      <c r="K35" s="80"/>
      <c r="L35" s="80"/>
      <c r="M35" s="80"/>
      <c r="N35" s="81"/>
      <c r="O35" s="81"/>
      <c r="P35" s="81"/>
      <c r="Q35" s="81"/>
      <c r="R35" s="80"/>
      <c r="S35" s="80"/>
      <c r="T35" s="81"/>
      <c r="U35" s="81"/>
      <c r="V35" s="82"/>
      <c r="W35" s="13"/>
      <c r="X35" s="13"/>
    </row>
    <row r="36" spans="1:24" ht="12.75">
      <c r="A36" s="78"/>
      <c r="B36" s="79"/>
      <c r="C36" s="79"/>
      <c r="D36" s="79"/>
      <c r="E36" s="79"/>
      <c r="F36" s="80"/>
      <c r="G36" s="80"/>
      <c r="H36" s="81"/>
      <c r="I36" s="81"/>
      <c r="J36" s="80"/>
      <c r="K36" s="80"/>
      <c r="L36" s="80"/>
      <c r="M36" s="80"/>
      <c r="N36" s="81"/>
      <c r="O36" s="81"/>
      <c r="P36" s="81"/>
      <c r="Q36" s="81"/>
      <c r="R36" s="80"/>
      <c r="S36" s="80"/>
      <c r="T36" s="81"/>
      <c r="U36" s="81"/>
      <c r="V36" s="82"/>
      <c r="W36" s="13"/>
      <c r="X36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33">
    <cfRule type="cellIs" priority="6" dxfId="26" operator="equal" stopIfTrue="1">
      <formula>0</formula>
    </cfRule>
  </conditionalFormatting>
  <conditionalFormatting sqref="K28:K33">
    <cfRule type="cellIs" priority="5" dxfId="21" operator="equal" stopIfTrue="1">
      <formula>1</formula>
    </cfRule>
  </conditionalFormatting>
  <conditionalFormatting sqref="I4:I33 P4:Q33 U4:U33">
    <cfRule type="cellIs" priority="4" dxfId="24" operator="equal" stopIfTrue="1">
      <formula>0</formula>
    </cfRule>
  </conditionalFormatting>
  <conditionalFormatting sqref="G4:G33 S4:S33 L4:M33">
    <cfRule type="cellIs" priority="3" dxfId="2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>
    <tabColor theme="0" tint="-0.4999699890613556"/>
    <pageSetUpPr fitToPage="1"/>
  </sheetPr>
  <dimension ref="A1:X36"/>
  <sheetViews>
    <sheetView zoomScale="90" zoomScaleNormal="90" zoomScalePageLayoutView="0" workbookViewId="0" topLeftCell="A1">
      <selection activeCell="D8" sqref="D8:E8"/>
    </sheetView>
  </sheetViews>
  <sheetFormatPr defaultColWidth="9.140625" defaultRowHeight="12.75"/>
  <cols>
    <col min="1" max="1" width="6.57421875" style="1" customWidth="1"/>
    <col min="2" max="2" width="8.8515625" style="15" customWidth="1"/>
    <col min="3" max="3" width="11.421875" style="15" customWidth="1"/>
    <col min="4" max="5" width="14.8515625" style="15" customWidth="1"/>
    <col min="6" max="6" width="4.421875" style="1" customWidth="1"/>
    <col min="7" max="7" width="7.57421875" style="1" customWidth="1"/>
    <col min="8" max="8" width="4.421875" style="1" customWidth="1"/>
    <col min="9" max="9" width="7.57421875" style="1" customWidth="1"/>
    <col min="10" max="11" width="4.421875" style="1" customWidth="1"/>
    <col min="12" max="12" width="7.28125" style="1" customWidth="1"/>
    <col min="13" max="13" width="7.57421875" style="1" customWidth="1"/>
    <col min="14" max="16" width="4.421875" style="1" customWidth="1"/>
    <col min="17" max="17" width="7.57421875" style="1" customWidth="1"/>
    <col min="18" max="18" width="4.421875" style="1" customWidth="1"/>
    <col min="19" max="19" width="7.57421875" style="1" customWidth="1"/>
    <col min="20" max="20" width="4.421875" style="1" customWidth="1"/>
    <col min="21" max="21" width="7.57421875" style="1" customWidth="1"/>
    <col min="22" max="22" width="2.57421875" style="1" customWidth="1"/>
    <col min="23" max="23" width="7.7109375" style="1" customWidth="1"/>
    <col min="24" max="24" width="6.57421875" style="1" customWidth="1"/>
    <col min="25" max="16384" width="9.140625" style="1" customWidth="1"/>
  </cols>
  <sheetData>
    <row r="1" spans="1:24" s="7" customFormat="1" ht="18">
      <c r="A1" s="83" t="s">
        <v>206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3" t="s">
        <v>54</v>
      </c>
      <c r="G2" s="94"/>
      <c r="H2" s="95" t="s">
        <v>55</v>
      </c>
      <c r="I2" s="96"/>
      <c r="J2" s="93" t="s">
        <v>56</v>
      </c>
      <c r="K2" s="93"/>
      <c r="L2" s="93"/>
      <c r="M2" s="94"/>
      <c r="N2" s="95" t="s">
        <v>57</v>
      </c>
      <c r="O2" s="95"/>
      <c r="P2" s="95"/>
      <c r="Q2" s="96"/>
      <c r="R2" s="93" t="s">
        <v>58</v>
      </c>
      <c r="S2" s="94"/>
      <c r="T2" s="95" t="s">
        <v>59</v>
      </c>
      <c r="U2" s="96"/>
      <c r="V2" s="59" t="s">
        <v>64</v>
      </c>
      <c r="W2" s="89"/>
      <c r="X2" s="89"/>
    </row>
    <row r="3" spans="1:24" s="7" customFormat="1" ht="12.75">
      <c r="A3" s="11" t="s">
        <v>252</v>
      </c>
      <c r="B3" s="60" t="s">
        <v>0</v>
      </c>
      <c r="C3" s="60" t="s">
        <v>1</v>
      </c>
      <c r="D3" s="60" t="s">
        <v>2</v>
      </c>
      <c r="E3" s="60" t="s">
        <v>253</v>
      </c>
      <c r="F3" s="61" t="s">
        <v>254</v>
      </c>
      <c r="G3" s="61" t="s">
        <v>255</v>
      </c>
      <c r="H3" s="62" t="s">
        <v>254</v>
      </c>
      <c r="I3" s="62" t="s">
        <v>255</v>
      </c>
      <c r="J3" s="61" t="s">
        <v>254</v>
      </c>
      <c r="K3" s="61" t="s">
        <v>60</v>
      </c>
      <c r="L3" s="61" t="s">
        <v>4</v>
      </c>
      <c r="M3" s="61" t="s">
        <v>255</v>
      </c>
      <c r="N3" s="62" t="s">
        <v>61</v>
      </c>
      <c r="O3" s="62" t="s">
        <v>62</v>
      </c>
      <c r="P3" s="62" t="s">
        <v>4</v>
      </c>
      <c r="Q3" s="62" t="s">
        <v>255</v>
      </c>
      <c r="R3" s="61" t="s">
        <v>254</v>
      </c>
      <c r="S3" s="61" t="s">
        <v>255</v>
      </c>
      <c r="T3" s="62" t="s">
        <v>254</v>
      </c>
      <c r="U3" s="62" t="s">
        <v>255</v>
      </c>
      <c r="V3" s="63" t="s">
        <v>64</v>
      </c>
      <c r="W3" s="21" t="s">
        <v>255</v>
      </c>
      <c r="X3" s="11" t="s">
        <v>5</v>
      </c>
    </row>
    <row r="4" spans="1:24" ht="12.75">
      <c r="A4" s="10" t="s">
        <v>256</v>
      </c>
      <c r="B4" s="23" t="s">
        <v>42</v>
      </c>
      <c r="C4" s="30" t="s">
        <v>43</v>
      </c>
      <c r="D4" s="27" t="s">
        <v>45</v>
      </c>
      <c r="E4" s="27" t="s">
        <v>44</v>
      </c>
      <c r="F4" s="5">
        <v>89</v>
      </c>
      <c r="G4" s="66">
        <f aca="true" t="shared" si="0" ref="G4:G33">TRUNC(F4/100,3)</f>
        <v>0.89</v>
      </c>
      <c r="H4" s="4">
        <v>39</v>
      </c>
      <c r="I4" s="67">
        <f aca="true" t="shared" si="1" ref="I4:I33">TRUNC(H4/40,3)</f>
        <v>0.975</v>
      </c>
      <c r="J4" s="4">
        <v>29</v>
      </c>
      <c r="K4" s="4">
        <v>26.56</v>
      </c>
      <c r="L4" s="68">
        <f aca="true" t="shared" si="2" ref="L4:L33">(J4*J4*J4*J4*J4)/K4/10000</f>
        <v>77.22571159638554</v>
      </c>
      <c r="M4" s="69">
        <f aca="true" t="shared" si="3" ref="M4:M33">IF(K4&gt;1,(0.5+(TRUNC(L4/250,3))),0)</f>
        <v>0.808</v>
      </c>
      <c r="N4" s="4">
        <v>50</v>
      </c>
      <c r="O4" s="4">
        <v>49</v>
      </c>
      <c r="P4" s="70">
        <f aca="true" t="shared" si="4" ref="P4:P33">N4+O4</f>
        <v>99</v>
      </c>
      <c r="Q4" s="71">
        <f aca="true" t="shared" si="5" ref="Q4:Q21">TRUNC(P4/100,3)</f>
        <v>0.99</v>
      </c>
      <c r="R4" s="4">
        <v>75</v>
      </c>
      <c r="S4" s="69">
        <f aca="true" t="shared" si="6" ref="S4:S21">TRUNC(R4/80,3)</f>
        <v>0.937</v>
      </c>
      <c r="T4" s="4">
        <v>64</v>
      </c>
      <c r="U4" s="71">
        <f>TRUNC(T4/100,3)</f>
        <v>0.64</v>
      </c>
      <c r="V4" s="72"/>
      <c r="W4" s="73">
        <f aca="true" t="shared" si="7" ref="W4:W33">SUM(U4,S4,Q4,M4,I4,G4)</f>
        <v>5.239999999999999</v>
      </c>
      <c r="X4" s="10">
        <v>1</v>
      </c>
    </row>
    <row r="5" spans="1:24" ht="12.75">
      <c r="A5" s="10" t="s">
        <v>256</v>
      </c>
      <c r="B5" s="23" t="s">
        <v>52</v>
      </c>
      <c r="C5" s="30" t="s">
        <v>150</v>
      </c>
      <c r="D5" s="27" t="s">
        <v>51</v>
      </c>
      <c r="E5" s="27" t="s">
        <v>50</v>
      </c>
      <c r="F5" s="5">
        <v>100</v>
      </c>
      <c r="G5" s="66">
        <f t="shared" si="0"/>
        <v>1</v>
      </c>
      <c r="H5" s="4">
        <v>35</v>
      </c>
      <c r="I5" s="67">
        <f t="shared" si="1"/>
        <v>0.875</v>
      </c>
      <c r="J5" s="4">
        <v>28</v>
      </c>
      <c r="K5" s="4">
        <v>37.38</v>
      </c>
      <c r="L5" s="68">
        <f t="shared" si="2"/>
        <v>46.0416479400749</v>
      </c>
      <c r="M5" s="69">
        <f t="shared" si="3"/>
        <v>0.6839999999999999</v>
      </c>
      <c r="N5" s="4">
        <v>44</v>
      </c>
      <c r="O5" s="4">
        <v>46</v>
      </c>
      <c r="P5" s="70">
        <f t="shared" si="4"/>
        <v>90</v>
      </c>
      <c r="Q5" s="71">
        <f t="shared" si="5"/>
        <v>0.9</v>
      </c>
      <c r="R5" s="4">
        <v>75</v>
      </c>
      <c r="S5" s="69">
        <f t="shared" si="6"/>
        <v>0.937</v>
      </c>
      <c r="T5" s="4">
        <v>51</v>
      </c>
      <c r="U5" s="71">
        <f aca="true" t="shared" si="8" ref="U5:U33">TRUNC(T5/100,3)</f>
        <v>0.51</v>
      </c>
      <c r="V5" s="72"/>
      <c r="W5" s="73">
        <f t="shared" si="7"/>
        <v>4.906</v>
      </c>
      <c r="X5" s="10">
        <v>2</v>
      </c>
    </row>
    <row r="6" spans="1:24" ht="12.75">
      <c r="A6" s="10" t="s">
        <v>256</v>
      </c>
      <c r="B6" s="23" t="s">
        <v>11</v>
      </c>
      <c r="C6" s="30" t="s">
        <v>12</v>
      </c>
      <c r="D6" s="27" t="s">
        <v>15</v>
      </c>
      <c r="E6" s="27" t="s">
        <v>16</v>
      </c>
      <c r="F6" s="5">
        <v>94</v>
      </c>
      <c r="G6" s="66">
        <f t="shared" si="0"/>
        <v>0.94</v>
      </c>
      <c r="H6" s="4">
        <v>39</v>
      </c>
      <c r="I6" s="67">
        <f t="shared" si="1"/>
        <v>0.975</v>
      </c>
      <c r="J6" s="4">
        <v>28</v>
      </c>
      <c r="K6" s="4">
        <v>27.13</v>
      </c>
      <c r="L6" s="68">
        <f t="shared" si="2"/>
        <v>63.436667895318834</v>
      </c>
      <c r="M6" s="69">
        <f t="shared" si="3"/>
        <v>0.753</v>
      </c>
      <c r="N6" s="4">
        <v>39</v>
      </c>
      <c r="O6" s="4">
        <v>28</v>
      </c>
      <c r="P6" s="70">
        <f t="shared" si="4"/>
        <v>67</v>
      </c>
      <c r="Q6" s="71">
        <f t="shared" si="5"/>
        <v>0.67</v>
      </c>
      <c r="R6" s="4">
        <v>70</v>
      </c>
      <c r="S6" s="69">
        <f t="shared" si="6"/>
        <v>0.875</v>
      </c>
      <c r="T6" s="4">
        <v>62</v>
      </c>
      <c r="U6" s="71">
        <f t="shared" si="8"/>
        <v>0.62</v>
      </c>
      <c r="V6" s="72"/>
      <c r="W6" s="73">
        <f t="shared" si="7"/>
        <v>4.833</v>
      </c>
      <c r="X6" s="10">
        <v>3</v>
      </c>
    </row>
    <row r="7" spans="1:24" ht="12.75">
      <c r="A7" s="10" t="s">
        <v>256</v>
      </c>
      <c r="B7" s="23" t="s">
        <v>26</v>
      </c>
      <c r="C7" s="30" t="s">
        <v>27</v>
      </c>
      <c r="D7" s="27" t="s">
        <v>28</v>
      </c>
      <c r="E7" s="27" t="s">
        <v>44</v>
      </c>
      <c r="F7" s="5">
        <v>77</v>
      </c>
      <c r="G7" s="66">
        <f t="shared" si="0"/>
        <v>0.77</v>
      </c>
      <c r="H7" s="4">
        <v>38</v>
      </c>
      <c r="I7" s="67">
        <f t="shared" si="1"/>
        <v>0.95</v>
      </c>
      <c r="J7" s="4">
        <v>24</v>
      </c>
      <c r="K7" s="4">
        <v>27.53</v>
      </c>
      <c r="L7" s="68">
        <f t="shared" si="2"/>
        <v>28.923443516164184</v>
      </c>
      <c r="M7" s="69">
        <f t="shared" si="3"/>
        <v>0.615</v>
      </c>
      <c r="N7" s="4">
        <v>45</v>
      </c>
      <c r="O7" s="4">
        <v>49</v>
      </c>
      <c r="P7" s="70">
        <f t="shared" si="4"/>
        <v>94</v>
      </c>
      <c r="Q7" s="71">
        <f t="shared" si="5"/>
        <v>0.94</v>
      </c>
      <c r="R7" s="4">
        <v>75</v>
      </c>
      <c r="S7" s="69">
        <f t="shared" si="6"/>
        <v>0.937</v>
      </c>
      <c r="T7" s="4">
        <v>58</v>
      </c>
      <c r="U7" s="71">
        <f t="shared" si="8"/>
        <v>0.58</v>
      </c>
      <c r="V7" s="72"/>
      <c r="W7" s="73">
        <f t="shared" si="7"/>
        <v>4.792</v>
      </c>
      <c r="X7" s="10">
        <v>4</v>
      </c>
    </row>
    <row r="8" spans="1:24" ht="12.75">
      <c r="A8" s="10" t="s">
        <v>256</v>
      </c>
      <c r="B8" s="23" t="s">
        <v>7</v>
      </c>
      <c r="C8" s="30" t="s">
        <v>8</v>
      </c>
      <c r="D8" s="27" t="s">
        <v>30</v>
      </c>
      <c r="E8" s="27" t="s">
        <v>66</v>
      </c>
      <c r="F8" s="5">
        <v>67</v>
      </c>
      <c r="G8" s="66">
        <f t="shared" si="0"/>
        <v>0.67</v>
      </c>
      <c r="H8" s="4">
        <v>38</v>
      </c>
      <c r="I8" s="67">
        <f t="shared" si="1"/>
        <v>0.95</v>
      </c>
      <c r="J8" s="4">
        <v>29</v>
      </c>
      <c r="K8" s="4">
        <v>30.28</v>
      </c>
      <c r="L8" s="68">
        <f t="shared" si="2"/>
        <v>67.73827278731835</v>
      </c>
      <c r="M8" s="69">
        <f t="shared" si="3"/>
        <v>0.77</v>
      </c>
      <c r="N8" s="4">
        <v>38</v>
      </c>
      <c r="O8" s="4">
        <v>41</v>
      </c>
      <c r="P8" s="70">
        <f t="shared" si="4"/>
        <v>79</v>
      </c>
      <c r="Q8" s="71">
        <f t="shared" si="5"/>
        <v>0.79</v>
      </c>
      <c r="R8" s="4">
        <v>80</v>
      </c>
      <c r="S8" s="69">
        <f t="shared" si="6"/>
        <v>1</v>
      </c>
      <c r="T8" s="4">
        <v>62</v>
      </c>
      <c r="U8" s="71">
        <f t="shared" si="8"/>
        <v>0.62</v>
      </c>
      <c r="V8" s="72"/>
      <c r="W8" s="73">
        <f t="shared" si="7"/>
        <v>4.8</v>
      </c>
      <c r="X8" s="10">
        <v>5</v>
      </c>
    </row>
    <row r="9" spans="1:24" ht="12.75">
      <c r="A9" s="10" t="s">
        <v>256</v>
      </c>
      <c r="B9" s="23" t="s">
        <v>168</v>
      </c>
      <c r="C9" s="24" t="s">
        <v>199</v>
      </c>
      <c r="D9" s="27" t="s">
        <v>169</v>
      </c>
      <c r="E9" s="27" t="s">
        <v>16</v>
      </c>
      <c r="F9" s="5">
        <v>80</v>
      </c>
      <c r="G9" s="66">
        <f t="shared" si="0"/>
        <v>0.8</v>
      </c>
      <c r="H9" s="4">
        <v>33</v>
      </c>
      <c r="I9" s="67">
        <f t="shared" si="1"/>
        <v>0.825</v>
      </c>
      <c r="J9" s="4">
        <v>24</v>
      </c>
      <c r="K9" s="4">
        <v>44.12</v>
      </c>
      <c r="L9" s="68">
        <f t="shared" si="2"/>
        <v>18.047651858567544</v>
      </c>
      <c r="M9" s="69">
        <f t="shared" si="3"/>
        <v>0.572</v>
      </c>
      <c r="N9" s="4">
        <v>44</v>
      </c>
      <c r="O9" s="4">
        <v>44</v>
      </c>
      <c r="P9" s="70">
        <f t="shared" si="4"/>
        <v>88</v>
      </c>
      <c r="Q9" s="71">
        <f t="shared" si="5"/>
        <v>0.88</v>
      </c>
      <c r="R9" s="4">
        <v>80</v>
      </c>
      <c r="S9" s="69">
        <f t="shared" si="6"/>
        <v>1</v>
      </c>
      <c r="T9" s="4">
        <v>70</v>
      </c>
      <c r="U9" s="71">
        <f t="shared" si="8"/>
        <v>0.7</v>
      </c>
      <c r="V9" s="72"/>
      <c r="W9" s="73">
        <f t="shared" si="7"/>
        <v>4.777</v>
      </c>
      <c r="X9" s="10">
        <v>6</v>
      </c>
    </row>
    <row r="10" spans="1:24" ht="12.75">
      <c r="A10" s="10" t="s">
        <v>256</v>
      </c>
      <c r="B10" s="23" t="s">
        <v>9</v>
      </c>
      <c r="C10" s="30" t="s">
        <v>10</v>
      </c>
      <c r="D10" s="27" t="s">
        <v>28</v>
      </c>
      <c r="E10" s="27" t="s">
        <v>16</v>
      </c>
      <c r="F10" s="5">
        <v>63</v>
      </c>
      <c r="G10" s="66">
        <f t="shared" si="0"/>
        <v>0.63</v>
      </c>
      <c r="H10" s="4">
        <v>37</v>
      </c>
      <c r="I10" s="67">
        <f t="shared" si="1"/>
        <v>0.925</v>
      </c>
      <c r="J10" s="4">
        <v>29</v>
      </c>
      <c r="K10" s="4">
        <v>23.85</v>
      </c>
      <c r="L10" s="68">
        <f t="shared" si="2"/>
        <v>86.00062473794549</v>
      </c>
      <c r="M10" s="69">
        <f t="shared" si="3"/>
        <v>0.844</v>
      </c>
      <c r="N10" s="4">
        <v>42</v>
      </c>
      <c r="O10" s="4">
        <v>49</v>
      </c>
      <c r="P10" s="70">
        <f t="shared" si="4"/>
        <v>91</v>
      </c>
      <c r="Q10" s="71">
        <f t="shared" si="5"/>
        <v>0.91</v>
      </c>
      <c r="R10" s="4">
        <v>74</v>
      </c>
      <c r="S10" s="69">
        <f t="shared" si="6"/>
        <v>0.925</v>
      </c>
      <c r="T10" s="4">
        <v>48</v>
      </c>
      <c r="U10" s="71">
        <f t="shared" si="8"/>
        <v>0.48</v>
      </c>
      <c r="V10" s="72"/>
      <c r="W10" s="73">
        <f t="shared" si="7"/>
        <v>4.7139999999999995</v>
      </c>
      <c r="X10" s="10">
        <v>7</v>
      </c>
    </row>
    <row r="11" spans="1:24" ht="12.75">
      <c r="A11" s="10" t="s">
        <v>256</v>
      </c>
      <c r="B11" s="23" t="s">
        <v>18</v>
      </c>
      <c r="C11" s="30" t="s">
        <v>19</v>
      </c>
      <c r="D11" s="27" t="s">
        <v>20</v>
      </c>
      <c r="E11" s="27" t="s">
        <v>16</v>
      </c>
      <c r="F11" s="5">
        <v>95</v>
      </c>
      <c r="G11" s="66">
        <f t="shared" si="0"/>
        <v>0.95</v>
      </c>
      <c r="H11" s="4">
        <v>38</v>
      </c>
      <c r="I11" s="67">
        <f t="shared" si="1"/>
        <v>0.95</v>
      </c>
      <c r="J11" s="4">
        <v>17</v>
      </c>
      <c r="K11" s="4">
        <v>31</v>
      </c>
      <c r="L11" s="68">
        <f t="shared" si="2"/>
        <v>4.580183870967741</v>
      </c>
      <c r="M11" s="69">
        <f t="shared" si="3"/>
        <v>0.518</v>
      </c>
      <c r="N11" s="4">
        <v>44</v>
      </c>
      <c r="O11" s="4">
        <v>38</v>
      </c>
      <c r="P11" s="70">
        <f t="shared" si="4"/>
        <v>82</v>
      </c>
      <c r="Q11" s="71">
        <f t="shared" si="5"/>
        <v>0.82</v>
      </c>
      <c r="R11" s="4">
        <v>70</v>
      </c>
      <c r="S11" s="69">
        <f t="shared" si="6"/>
        <v>0.875</v>
      </c>
      <c r="T11" s="4">
        <v>58</v>
      </c>
      <c r="U11" s="71">
        <f t="shared" si="8"/>
        <v>0.58</v>
      </c>
      <c r="V11" s="72"/>
      <c r="W11" s="73">
        <f t="shared" si="7"/>
        <v>4.6930000000000005</v>
      </c>
      <c r="X11" s="10">
        <v>8</v>
      </c>
    </row>
    <row r="12" spans="1:24" ht="12.75">
      <c r="A12" s="10" t="s">
        <v>256</v>
      </c>
      <c r="B12" s="24" t="s">
        <v>18</v>
      </c>
      <c r="C12" s="30" t="s">
        <v>49</v>
      </c>
      <c r="D12" s="29" t="s">
        <v>47</v>
      </c>
      <c r="E12" s="29" t="s">
        <v>48</v>
      </c>
      <c r="F12" s="5">
        <v>97</v>
      </c>
      <c r="G12" s="66">
        <f t="shared" si="0"/>
        <v>0.97</v>
      </c>
      <c r="H12" s="4">
        <v>37</v>
      </c>
      <c r="I12" s="67">
        <f t="shared" si="1"/>
        <v>0.925</v>
      </c>
      <c r="J12" s="4">
        <v>25</v>
      </c>
      <c r="K12" s="4">
        <v>32.19</v>
      </c>
      <c r="L12" s="68">
        <f t="shared" si="2"/>
        <v>30.337449518484004</v>
      </c>
      <c r="M12" s="69">
        <f t="shared" si="3"/>
        <v>0.621</v>
      </c>
      <c r="N12" s="4">
        <v>23</v>
      </c>
      <c r="O12" s="4">
        <v>49</v>
      </c>
      <c r="P12" s="70">
        <f t="shared" si="4"/>
        <v>72</v>
      </c>
      <c r="Q12" s="71">
        <f t="shared" si="5"/>
        <v>0.72</v>
      </c>
      <c r="R12" s="4">
        <v>64</v>
      </c>
      <c r="S12" s="69">
        <f t="shared" si="6"/>
        <v>0.8</v>
      </c>
      <c r="T12" s="4">
        <v>64</v>
      </c>
      <c r="U12" s="71">
        <f t="shared" si="8"/>
        <v>0.64</v>
      </c>
      <c r="V12" s="72"/>
      <c r="W12" s="73">
        <f t="shared" si="7"/>
        <v>4.676</v>
      </c>
      <c r="X12" s="10">
        <v>9</v>
      </c>
    </row>
    <row r="13" spans="1:24" ht="12.75">
      <c r="A13" s="10" t="s">
        <v>256</v>
      </c>
      <c r="B13" s="23" t="s">
        <v>6</v>
      </c>
      <c r="C13" s="30" t="s">
        <v>13</v>
      </c>
      <c r="D13" s="27" t="s">
        <v>14</v>
      </c>
      <c r="E13" s="27" t="s">
        <v>44</v>
      </c>
      <c r="F13" s="5">
        <v>84</v>
      </c>
      <c r="G13" s="66">
        <f t="shared" si="0"/>
        <v>0.84</v>
      </c>
      <c r="H13" s="4">
        <v>35</v>
      </c>
      <c r="I13" s="67">
        <f t="shared" si="1"/>
        <v>0.875</v>
      </c>
      <c r="J13" s="4">
        <v>25</v>
      </c>
      <c r="K13" s="4">
        <v>29.41</v>
      </c>
      <c r="L13" s="68">
        <f t="shared" si="2"/>
        <v>33.20511730703843</v>
      </c>
      <c r="M13" s="69">
        <f t="shared" si="3"/>
        <v>0.632</v>
      </c>
      <c r="N13" s="4">
        <v>39</v>
      </c>
      <c r="O13" s="4">
        <v>46</v>
      </c>
      <c r="P13" s="70">
        <f t="shared" si="4"/>
        <v>85</v>
      </c>
      <c r="Q13" s="71">
        <f t="shared" si="5"/>
        <v>0.85</v>
      </c>
      <c r="R13" s="4">
        <v>75</v>
      </c>
      <c r="S13" s="69">
        <f t="shared" si="6"/>
        <v>0.937</v>
      </c>
      <c r="T13" s="4">
        <v>39</v>
      </c>
      <c r="U13" s="71">
        <f t="shared" si="8"/>
        <v>0.39</v>
      </c>
      <c r="V13" s="72"/>
      <c r="W13" s="73">
        <f t="shared" si="7"/>
        <v>4.524</v>
      </c>
      <c r="X13" s="10">
        <v>10</v>
      </c>
    </row>
    <row r="14" spans="1:24" ht="12.75">
      <c r="A14" s="10" t="s">
        <v>256</v>
      </c>
      <c r="B14" s="23" t="s">
        <v>31</v>
      </c>
      <c r="C14" s="30" t="s">
        <v>154</v>
      </c>
      <c r="D14" s="27" t="s">
        <v>32</v>
      </c>
      <c r="E14" s="27" t="s">
        <v>16</v>
      </c>
      <c r="F14" s="5">
        <v>77</v>
      </c>
      <c r="G14" s="66">
        <f t="shared" si="0"/>
        <v>0.77</v>
      </c>
      <c r="H14" s="4">
        <v>34</v>
      </c>
      <c r="I14" s="67">
        <f t="shared" si="1"/>
        <v>0.85</v>
      </c>
      <c r="J14" s="4">
        <v>23</v>
      </c>
      <c r="K14" s="4">
        <v>34.53</v>
      </c>
      <c r="L14" s="68">
        <f t="shared" si="2"/>
        <v>18.639858094410656</v>
      </c>
      <c r="M14" s="69">
        <f t="shared" si="3"/>
        <v>0.574</v>
      </c>
      <c r="N14" s="4">
        <v>22</v>
      </c>
      <c r="O14" s="4">
        <v>46</v>
      </c>
      <c r="P14" s="70">
        <f t="shared" si="4"/>
        <v>68</v>
      </c>
      <c r="Q14" s="71">
        <f t="shared" si="5"/>
        <v>0.68</v>
      </c>
      <c r="R14" s="4">
        <v>79</v>
      </c>
      <c r="S14" s="69">
        <f t="shared" si="6"/>
        <v>0.987</v>
      </c>
      <c r="T14" s="4">
        <v>69</v>
      </c>
      <c r="U14" s="71">
        <f t="shared" si="8"/>
        <v>0.69</v>
      </c>
      <c r="V14" s="72"/>
      <c r="W14" s="73">
        <f t="shared" si="7"/>
        <v>4.551</v>
      </c>
      <c r="X14" s="10">
        <v>11</v>
      </c>
    </row>
    <row r="15" spans="1:24" ht="12.75">
      <c r="A15" s="10" t="s">
        <v>256</v>
      </c>
      <c r="B15" s="24" t="s">
        <v>26</v>
      </c>
      <c r="C15" s="30" t="s">
        <v>197</v>
      </c>
      <c r="D15" s="29" t="s">
        <v>162</v>
      </c>
      <c r="E15" s="29" t="s">
        <v>163</v>
      </c>
      <c r="F15" s="5">
        <v>83</v>
      </c>
      <c r="G15" s="66">
        <f t="shared" si="0"/>
        <v>0.83</v>
      </c>
      <c r="H15" s="4">
        <v>32</v>
      </c>
      <c r="I15" s="67">
        <f t="shared" si="1"/>
        <v>0.8</v>
      </c>
      <c r="J15" s="4">
        <v>25</v>
      </c>
      <c r="K15" s="4">
        <v>16.56</v>
      </c>
      <c r="L15" s="68">
        <f t="shared" si="2"/>
        <v>58.9711654589372</v>
      </c>
      <c r="M15" s="69">
        <f t="shared" si="3"/>
        <v>0.735</v>
      </c>
      <c r="N15" s="4">
        <v>35</v>
      </c>
      <c r="O15" s="4">
        <v>42</v>
      </c>
      <c r="P15" s="70">
        <f t="shared" si="4"/>
        <v>77</v>
      </c>
      <c r="Q15" s="71">
        <f t="shared" si="5"/>
        <v>0.77</v>
      </c>
      <c r="R15" s="4">
        <v>70</v>
      </c>
      <c r="S15" s="69">
        <f t="shared" si="6"/>
        <v>0.875</v>
      </c>
      <c r="T15" s="4">
        <v>40</v>
      </c>
      <c r="U15" s="71">
        <f t="shared" si="8"/>
        <v>0.4</v>
      </c>
      <c r="V15" s="72"/>
      <c r="W15" s="73">
        <f t="shared" si="7"/>
        <v>4.41</v>
      </c>
      <c r="X15" s="10">
        <v>12</v>
      </c>
    </row>
    <row r="16" spans="1:24" ht="12.75">
      <c r="A16" s="10" t="s">
        <v>256</v>
      </c>
      <c r="B16" s="23" t="s">
        <v>18</v>
      </c>
      <c r="C16" s="30" t="s">
        <v>156</v>
      </c>
      <c r="D16" s="27" t="s">
        <v>45</v>
      </c>
      <c r="E16" s="27" t="s">
        <v>16</v>
      </c>
      <c r="F16" s="5">
        <v>39</v>
      </c>
      <c r="G16" s="66">
        <f t="shared" si="0"/>
        <v>0.39</v>
      </c>
      <c r="H16" s="4">
        <v>35</v>
      </c>
      <c r="I16" s="67">
        <f t="shared" si="1"/>
        <v>0.875</v>
      </c>
      <c r="J16" s="4">
        <v>30</v>
      </c>
      <c r="K16" s="4">
        <v>33.88</v>
      </c>
      <c r="L16" s="68">
        <f t="shared" si="2"/>
        <v>71.7237308146399</v>
      </c>
      <c r="M16" s="69">
        <f t="shared" si="3"/>
        <v>0.786</v>
      </c>
      <c r="N16" s="4">
        <v>47</v>
      </c>
      <c r="O16" s="4">
        <v>46</v>
      </c>
      <c r="P16" s="70">
        <f t="shared" si="4"/>
        <v>93</v>
      </c>
      <c r="Q16" s="71">
        <f t="shared" si="5"/>
        <v>0.93</v>
      </c>
      <c r="R16" s="4">
        <v>56</v>
      </c>
      <c r="S16" s="69">
        <f t="shared" si="6"/>
        <v>0.7</v>
      </c>
      <c r="T16" s="4">
        <v>64</v>
      </c>
      <c r="U16" s="71">
        <f t="shared" si="8"/>
        <v>0.64</v>
      </c>
      <c r="V16" s="72"/>
      <c r="W16" s="73">
        <f t="shared" si="7"/>
        <v>4.321</v>
      </c>
      <c r="X16" s="10">
        <v>13</v>
      </c>
    </row>
    <row r="17" spans="1:24" ht="12.75">
      <c r="A17" s="10" t="s">
        <v>256</v>
      </c>
      <c r="B17" s="23" t="s">
        <v>26</v>
      </c>
      <c r="C17" s="24" t="s">
        <v>158</v>
      </c>
      <c r="D17" s="27" t="s">
        <v>93</v>
      </c>
      <c r="E17" s="27" t="s">
        <v>50</v>
      </c>
      <c r="F17" s="5">
        <v>70</v>
      </c>
      <c r="G17" s="66">
        <f t="shared" si="0"/>
        <v>0.7</v>
      </c>
      <c r="H17" s="4">
        <v>34</v>
      </c>
      <c r="I17" s="67">
        <f t="shared" si="1"/>
        <v>0.85</v>
      </c>
      <c r="J17" s="4">
        <v>27</v>
      </c>
      <c r="K17" s="4">
        <v>34.03</v>
      </c>
      <c r="L17" s="68">
        <f t="shared" si="2"/>
        <v>42.16546282691743</v>
      </c>
      <c r="M17" s="69">
        <f t="shared" si="3"/>
        <v>0.668</v>
      </c>
      <c r="N17" s="4">
        <v>29</v>
      </c>
      <c r="O17" s="4">
        <v>48</v>
      </c>
      <c r="P17" s="70">
        <f t="shared" si="4"/>
        <v>77</v>
      </c>
      <c r="Q17" s="71">
        <f t="shared" si="5"/>
        <v>0.77</v>
      </c>
      <c r="R17" s="4">
        <v>63</v>
      </c>
      <c r="S17" s="69">
        <f t="shared" si="6"/>
        <v>0.787</v>
      </c>
      <c r="T17" s="4">
        <v>49</v>
      </c>
      <c r="U17" s="71">
        <f t="shared" si="8"/>
        <v>0.49</v>
      </c>
      <c r="V17" s="72"/>
      <c r="W17" s="73">
        <f t="shared" si="7"/>
        <v>4.265000000000001</v>
      </c>
      <c r="X17" s="10">
        <v>14</v>
      </c>
    </row>
    <row r="18" spans="1:24" ht="12.75">
      <c r="A18" s="10" t="s">
        <v>256</v>
      </c>
      <c r="B18" s="23" t="s">
        <v>168</v>
      </c>
      <c r="C18" s="24" t="s">
        <v>196</v>
      </c>
      <c r="D18" s="27" t="s">
        <v>208</v>
      </c>
      <c r="E18" s="27" t="s">
        <v>50</v>
      </c>
      <c r="F18" s="5">
        <v>63</v>
      </c>
      <c r="G18" s="66">
        <f t="shared" si="0"/>
        <v>0.63</v>
      </c>
      <c r="H18" s="4">
        <v>37</v>
      </c>
      <c r="I18" s="67">
        <f t="shared" si="1"/>
        <v>0.925</v>
      </c>
      <c r="J18" s="4">
        <v>26</v>
      </c>
      <c r="K18" s="4">
        <v>37.87</v>
      </c>
      <c r="L18" s="68">
        <f t="shared" si="2"/>
        <v>31.374111433852654</v>
      </c>
      <c r="M18" s="69">
        <f t="shared" si="3"/>
        <v>0.625</v>
      </c>
      <c r="N18" s="4">
        <v>43</v>
      </c>
      <c r="O18" s="4">
        <v>48</v>
      </c>
      <c r="P18" s="70">
        <f t="shared" si="4"/>
        <v>91</v>
      </c>
      <c r="Q18" s="71">
        <f t="shared" si="5"/>
        <v>0.91</v>
      </c>
      <c r="R18" s="4">
        <v>40</v>
      </c>
      <c r="S18" s="69">
        <f t="shared" si="6"/>
        <v>0.5</v>
      </c>
      <c r="T18" s="4">
        <v>64</v>
      </c>
      <c r="U18" s="71">
        <f t="shared" si="8"/>
        <v>0.64</v>
      </c>
      <c r="V18" s="72"/>
      <c r="W18" s="73">
        <f t="shared" si="7"/>
        <v>4.23</v>
      </c>
      <c r="X18" s="10">
        <v>15</v>
      </c>
    </row>
    <row r="19" spans="1:24" ht="12.75">
      <c r="A19" s="10" t="s">
        <v>256</v>
      </c>
      <c r="B19" s="23" t="s">
        <v>91</v>
      </c>
      <c r="C19" s="30" t="s">
        <v>157</v>
      </c>
      <c r="D19" s="27" t="s">
        <v>117</v>
      </c>
      <c r="E19" s="27" t="s">
        <v>207</v>
      </c>
      <c r="F19" s="5">
        <v>62</v>
      </c>
      <c r="G19" s="66">
        <f t="shared" si="0"/>
        <v>0.62</v>
      </c>
      <c r="H19" s="4">
        <v>37</v>
      </c>
      <c r="I19" s="67">
        <f t="shared" si="1"/>
        <v>0.925</v>
      </c>
      <c r="J19" s="4">
        <v>25</v>
      </c>
      <c r="K19" s="4">
        <v>25.91</v>
      </c>
      <c r="L19" s="68">
        <f t="shared" si="2"/>
        <v>37.69056348900038</v>
      </c>
      <c r="M19" s="69">
        <f t="shared" si="3"/>
        <v>0.65</v>
      </c>
      <c r="N19" s="4">
        <v>24</v>
      </c>
      <c r="O19" s="4">
        <v>49</v>
      </c>
      <c r="P19" s="70">
        <f t="shared" si="4"/>
        <v>73</v>
      </c>
      <c r="Q19" s="71">
        <f t="shared" si="5"/>
        <v>0.73</v>
      </c>
      <c r="R19" s="4">
        <v>65</v>
      </c>
      <c r="S19" s="69">
        <f t="shared" si="6"/>
        <v>0.812</v>
      </c>
      <c r="T19" s="4">
        <v>37</v>
      </c>
      <c r="U19" s="71">
        <f t="shared" si="8"/>
        <v>0.37</v>
      </c>
      <c r="V19" s="72"/>
      <c r="W19" s="73">
        <f t="shared" si="7"/>
        <v>4.107</v>
      </c>
      <c r="X19" s="10">
        <v>16</v>
      </c>
    </row>
    <row r="20" spans="1:24" ht="12.75">
      <c r="A20" s="10" t="s">
        <v>256</v>
      </c>
      <c r="B20" s="23" t="s">
        <v>21</v>
      </c>
      <c r="C20" s="24" t="s">
        <v>29</v>
      </c>
      <c r="D20" s="27" t="s">
        <v>30</v>
      </c>
      <c r="E20" s="27" t="s">
        <v>36</v>
      </c>
      <c r="F20" s="5">
        <v>46</v>
      </c>
      <c r="G20" s="66">
        <f t="shared" si="0"/>
        <v>0.46</v>
      </c>
      <c r="H20" s="4">
        <v>37</v>
      </c>
      <c r="I20" s="67">
        <f t="shared" si="1"/>
        <v>0.925</v>
      </c>
      <c r="J20" s="4">
        <v>26</v>
      </c>
      <c r="K20" s="4">
        <v>27.28</v>
      </c>
      <c r="L20" s="68">
        <f t="shared" si="2"/>
        <v>43.55343108504399</v>
      </c>
      <c r="M20" s="69">
        <f t="shared" si="3"/>
        <v>0.6739999999999999</v>
      </c>
      <c r="N20" s="4">
        <v>38</v>
      </c>
      <c r="O20" s="4">
        <v>44</v>
      </c>
      <c r="P20" s="70">
        <f t="shared" si="4"/>
        <v>82</v>
      </c>
      <c r="Q20" s="71">
        <f t="shared" si="5"/>
        <v>0.82</v>
      </c>
      <c r="R20" s="4">
        <v>50</v>
      </c>
      <c r="S20" s="69">
        <f t="shared" si="6"/>
        <v>0.625</v>
      </c>
      <c r="T20" s="4">
        <v>49</v>
      </c>
      <c r="U20" s="71">
        <f t="shared" si="8"/>
        <v>0.49</v>
      </c>
      <c r="V20" s="72"/>
      <c r="W20" s="73">
        <f t="shared" si="7"/>
        <v>3.9939999999999998</v>
      </c>
      <c r="X20" s="10">
        <v>17</v>
      </c>
    </row>
    <row r="21" spans="1:24" ht="12.75">
      <c r="A21" s="10" t="s">
        <v>256</v>
      </c>
      <c r="B21" s="23" t="s">
        <v>148</v>
      </c>
      <c r="C21" s="24" t="s">
        <v>204</v>
      </c>
      <c r="D21" s="27" t="s">
        <v>116</v>
      </c>
      <c r="E21" s="27" t="s">
        <v>17</v>
      </c>
      <c r="F21" s="5">
        <v>49</v>
      </c>
      <c r="G21" s="66">
        <f t="shared" si="0"/>
        <v>0.49</v>
      </c>
      <c r="H21" s="4">
        <v>33</v>
      </c>
      <c r="I21" s="67">
        <f t="shared" si="1"/>
        <v>0.825</v>
      </c>
      <c r="J21" s="4">
        <v>27</v>
      </c>
      <c r="K21" s="4">
        <v>22.4</v>
      </c>
      <c r="L21" s="68">
        <f t="shared" si="2"/>
        <v>64.05762053571428</v>
      </c>
      <c r="M21" s="69">
        <f t="shared" si="3"/>
        <v>0.756</v>
      </c>
      <c r="N21" s="4">
        <v>27</v>
      </c>
      <c r="O21" s="4">
        <v>36</v>
      </c>
      <c r="P21" s="70">
        <f t="shared" si="4"/>
        <v>63</v>
      </c>
      <c r="Q21" s="71">
        <f t="shared" si="5"/>
        <v>0.63</v>
      </c>
      <c r="R21" s="4">
        <v>30</v>
      </c>
      <c r="S21" s="69">
        <f t="shared" si="6"/>
        <v>0.375</v>
      </c>
      <c r="T21" s="4">
        <v>23</v>
      </c>
      <c r="U21" s="71">
        <f t="shared" si="8"/>
        <v>0.23</v>
      </c>
      <c r="V21" s="72"/>
      <c r="W21" s="73">
        <f t="shared" si="7"/>
        <v>3.306</v>
      </c>
      <c r="X21" s="10">
        <v>18</v>
      </c>
    </row>
    <row r="22" spans="1:24" ht="12.75">
      <c r="A22" s="10" t="s">
        <v>256</v>
      </c>
      <c r="B22" s="64"/>
      <c r="C22" s="64"/>
      <c r="D22" s="74"/>
      <c r="E22" s="74"/>
      <c r="F22" s="65"/>
      <c r="G22" s="66">
        <f t="shared" si="0"/>
        <v>0</v>
      </c>
      <c r="H22" s="65"/>
      <c r="I22" s="67">
        <f t="shared" si="1"/>
        <v>0</v>
      </c>
      <c r="J22" s="65"/>
      <c r="K22" s="65">
        <v>1</v>
      </c>
      <c r="L22" s="68">
        <f t="shared" si="2"/>
        <v>0</v>
      </c>
      <c r="M22" s="69">
        <f t="shared" si="3"/>
        <v>0</v>
      </c>
      <c r="N22" s="65"/>
      <c r="O22" s="65"/>
      <c r="P22" s="70">
        <f t="shared" si="4"/>
        <v>0</v>
      </c>
      <c r="Q22" s="71">
        <f aca="true" t="shared" si="9" ref="Q22:Q33">TRUNC(P22/200,3)</f>
        <v>0</v>
      </c>
      <c r="R22" s="65"/>
      <c r="S22" s="69">
        <f aca="true" t="shared" si="10" ref="S22:S33">TRUNC(R22/100,3)</f>
        <v>0</v>
      </c>
      <c r="T22" s="65"/>
      <c r="U22" s="71">
        <f t="shared" si="8"/>
        <v>0</v>
      </c>
      <c r="V22" s="72"/>
      <c r="W22" s="73">
        <f t="shared" si="7"/>
        <v>0</v>
      </c>
      <c r="X22" s="10">
        <v>19</v>
      </c>
    </row>
    <row r="23" spans="1:24" ht="12.75">
      <c r="A23" s="10" t="s">
        <v>256</v>
      </c>
      <c r="B23" s="75"/>
      <c r="C23" s="76"/>
      <c r="D23" s="77"/>
      <c r="E23" s="77"/>
      <c r="F23" s="65"/>
      <c r="G23" s="66">
        <f t="shared" si="0"/>
        <v>0</v>
      </c>
      <c r="H23" s="65"/>
      <c r="I23" s="67">
        <f t="shared" si="1"/>
        <v>0</v>
      </c>
      <c r="J23" s="65"/>
      <c r="K23" s="65">
        <v>1</v>
      </c>
      <c r="L23" s="68">
        <f t="shared" si="2"/>
        <v>0</v>
      </c>
      <c r="M23" s="69">
        <f t="shared" si="3"/>
        <v>0</v>
      </c>
      <c r="N23" s="65"/>
      <c r="O23" s="65"/>
      <c r="P23" s="70">
        <f t="shared" si="4"/>
        <v>0</v>
      </c>
      <c r="Q23" s="71">
        <f t="shared" si="9"/>
        <v>0</v>
      </c>
      <c r="R23" s="65"/>
      <c r="S23" s="69">
        <f t="shared" si="10"/>
        <v>0</v>
      </c>
      <c r="T23" s="65"/>
      <c r="U23" s="71">
        <f t="shared" si="8"/>
        <v>0</v>
      </c>
      <c r="V23" s="72"/>
      <c r="W23" s="73">
        <f t="shared" si="7"/>
        <v>0</v>
      </c>
      <c r="X23" s="10">
        <v>20</v>
      </c>
    </row>
    <row r="24" spans="1:24" ht="12.75">
      <c r="A24" s="10" t="s">
        <v>256</v>
      </c>
      <c r="B24" s="75"/>
      <c r="C24" s="76"/>
      <c r="D24" s="77"/>
      <c r="E24" s="77"/>
      <c r="F24" s="65"/>
      <c r="G24" s="66">
        <f t="shared" si="0"/>
        <v>0</v>
      </c>
      <c r="H24" s="65"/>
      <c r="I24" s="67">
        <f t="shared" si="1"/>
        <v>0</v>
      </c>
      <c r="J24" s="65"/>
      <c r="K24" s="65">
        <v>1</v>
      </c>
      <c r="L24" s="68">
        <f t="shared" si="2"/>
        <v>0</v>
      </c>
      <c r="M24" s="69">
        <f t="shared" si="3"/>
        <v>0</v>
      </c>
      <c r="N24" s="65"/>
      <c r="O24" s="65"/>
      <c r="P24" s="70">
        <f t="shared" si="4"/>
        <v>0</v>
      </c>
      <c r="Q24" s="71">
        <f t="shared" si="9"/>
        <v>0</v>
      </c>
      <c r="R24" s="65"/>
      <c r="S24" s="69">
        <f t="shared" si="10"/>
        <v>0</v>
      </c>
      <c r="T24" s="65"/>
      <c r="U24" s="71">
        <f t="shared" si="8"/>
        <v>0</v>
      </c>
      <c r="V24" s="72"/>
      <c r="W24" s="73">
        <f t="shared" si="7"/>
        <v>0</v>
      </c>
      <c r="X24" s="10">
        <v>21</v>
      </c>
    </row>
    <row r="25" spans="1:24" ht="12.75">
      <c r="A25" s="10" t="s">
        <v>256</v>
      </c>
      <c r="B25" s="75"/>
      <c r="C25" s="76"/>
      <c r="D25" s="77"/>
      <c r="E25" s="77"/>
      <c r="F25" s="65"/>
      <c r="G25" s="66">
        <f t="shared" si="0"/>
        <v>0</v>
      </c>
      <c r="H25" s="65"/>
      <c r="I25" s="67">
        <f t="shared" si="1"/>
        <v>0</v>
      </c>
      <c r="J25" s="65"/>
      <c r="K25" s="65">
        <v>1</v>
      </c>
      <c r="L25" s="68">
        <f t="shared" si="2"/>
        <v>0</v>
      </c>
      <c r="M25" s="69">
        <f t="shared" si="3"/>
        <v>0</v>
      </c>
      <c r="N25" s="65"/>
      <c r="O25" s="65"/>
      <c r="P25" s="70">
        <f t="shared" si="4"/>
        <v>0</v>
      </c>
      <c r="Q25" s="71">
        <f t="shared" si="9"/>
        <v>0</v>
      </c>
      <c r="R25" s="65"/>
      <c r="S25" s="69">
        <f t="shared" si="10"/>
        <v>0</v>
      </c>
      <c r="T25" s="65"/>
      <c r="U25" s="71">
        <f t="shared" si="8"/>
        <v>0</v>
      </c>
      <c r="V25" s="72"/>
      <c r="W25" s="73">
        <f t="shared" si="7"/>
        <v>0</v>
      </c>
      <c r="X25" s="10">
        <v>22</v>
      </c>
    </row>
    <row r="26" spans="1:24" ht="12.75">
      <c r="A26" s="10" t="s">
        <v>256</v>
      </c>
      <c r="B26" s="75"/>
      <c r="C26" s="76"/>
      <c r="D26" s="77"/>
      <c r="E26" s="77"/>
      <c r="F26" s="65"/>
      <c r="G26" s="66">
        <f t="shared" si="0"/>
        <v>0</v>
      </c>
      <c r="H26" s="65"/>
      <c r="I26" s="67">
        <f t="shared" si="1"/>
        <v>0</v>
      </c>
      <c r="J26" s="65"/>
      <c r="K26" s="65">
        <v>1</v>
      </c>
      <c r="L26" s="68">
        <f t="shared" si="2"/>
        <v>0</v>
      </c>
      <c r="M26" s="69">
        <f t="shared" si="3"/>
        <v>0</v>
      </c>
      <c r="N26" s="65"/>
      <c r="O26" s="65"/>
      <c r="P26" s="70">
        <f t="shared" si="4"/>
        <v>0</v>
      </c>
      <c r="Q26" s="71">
        <f t="shared" si="9"/>
        <v>0</v>
      </c>
      <c r="R26" s="65"/>
      <c r="S26" s="69">
        <f t="shared" si="10"/>
        <v>0</v>
      </c>
      <c r="T26" s="65"/>
      <c r="U26" s="71">
        <f t="shared" si="8"/>
        <v>0</v>
      </c>
      <c r="V26" s="72"/>
      <c r="W26" s="73">
        <f t="shared" si="7"/>
        <v>0</v>
      </c>
      <c r="X26" s="10">
        <v>23</v>
      </c>
    </row>
    <row r="27" spans="1:24" ht="12.75">
      <c r="A27" s="10" t="s">
        <v>256</v>
      </c>
      <c r="B27" s="75"/>
      <c r="C27" s="76"/>
      <c r="D27" s="77"/>
      <c r="E27" s="77"/>
      <c r="F27" s="65"/>
      <c r="G27" s="66">
        <f t="shared" si="0"/>
        <v>0</v>
      </c>
      <c r="H27" s="65"/>
      <c r="I27" s="67">
        <f t="shared" si="1"/>
        <v>0</v>
      </c>
      <c r="J27" s="65"/>
      <c r="K27" s="65">
        <v>1</v>
      </c>
      <c r="L27" s="68">
        <f t="shared" si="2"/>
        <v>0</v>
      </c>
      <c r="M27" s="69">
        <f t="shared" si="3"/>
        <v>0</v>
      </c>
      <c r="N27" s="65"/>
      <c r="O27" s="65"/>
      <c r="P27" s="70">
        <f t="shared" si="4"/>
        <v>0</v>
      </c>
      <c r="Q27" s="71">
        <f t="shared" si="9"/>
        <v>0</v>
      </c>
      <c r="R27" s="65"/>
      <c r="S27" s="69">
        <f t="shared" si="10"/>
        <v>0</v>
      </c>
      <c r="T27" s="65"/>
      <c r="U27" s="71">
        <f t="shared" si="8"/>
        <v>0</v>
      </c>
      <c r="V27" s="72"/>
      <c r="W27" s="73">
        <f t="shared" si="7"/>
        <v>0</v>
      </c>
      <c r="X27" s="10">
        <v>24</v>
      </c>
    </row>
    <row r="28" spans="1:24" ht="12.75">
      <c r="A28" s="10" t="s">
        <v>256</v>
      </c>
      <c r="B28" s="75"/>
      <c r="C28" s="76"/>
      <c r="D28" s="77"/>
      <c r="E28" s="77"/>
      <c r="F28" s="65"/>
      <c r="G28" s="66">
        <f t="shared" si="0"/>
        <v>0</v>
      </c>
      <c r="H28" s="65"/>
      <c r="I28" s="67">
        <f t="shared" si="1"/>
        <v>0</v>
      </c>
      <c r="J28" s="65"/>
      <c r="K28" s="65">
        <v>1</v>
      </c>
      <c r="L28" s="68">
        <f t="shared" si="2"/>
        <v>0</v>
      </c>
      <c r="M28" s="69">
        <f t="shared" si="3"/>
        <v>0</v>
      </c>
      <c r="N28" s="65"/>
      <c r="O28" s="65"/>
      <c r="P28" s="70">
        <f t="shared" si="4"/>
        <v>0</v>
      </c>
      <c r="Q28" s="71">
        <f t="shared" si="9"/>
        <v>0</v>
      </c>
      <c r="R28" s="65"/>
      <c r="S28" s="69">
        <f t="shared" si="10"/>
        <v>0</v>
      </c>
      <c r="T28" s="65"/>
      <c r="U28" s="71">
        <f t="shared" si="8"/>
        <v>0</v>
      </c>
      <c r="V28" s="72"/>
      <c r="W28" s="73">
        <f t="shared" si="7"/>
        <v>0</v>
      </c>
      <c r="X28" s="10">
        <v>25</v>
      </c>
    </row>
    <row r="29" spans="1:24" ht="12.75">
      <c r="A29" s="10" t="s">
        <v>256</v>
      </c>
      <c r="B29" s="75"/>
      <c r="C29" s="76"/>
      <c r="D29" s="77"/>
      <c r="E29" s="77"/>
      <c r="F29" s="65"/>
      <c r="G29" s="66">
        <f t="shared" si="0"/>
        <v>0</v>
      </c>
      <c r="H29" s="65"/>
      <c r="I29" s="67">
        <f t="shared" si="1"/>
        <v>0</v>
      </c>
      <c r="J29" s="65"/>
      <c r="K29" s="65">
        <v>1</v>
      </c>
      <c r="L29" s="68">
        <f t="shared" si="2"/>
        <v>0</v>
      </c>
      <c r="M29" s="69">
        <f t="shared" si="3"/>
        <v>0</v>
      </c>
      <c r="N29" s="65"/>
      <c r="O29" s="65"/>
      <c r="P29" s="70">
        <f t="shared" si="4"/>
        <v>0</v>
      </c>
      <c r="Q29" s="71">
        <f t="shared" si="9"/>
        <v>0</v>
      </c>
      <c r="R29" s="65"/>
      <c r="S29" s="69">
        <f t="shared" si="10"/>
        <v>0</v>
      </c>
      <c r="T29" s="65"/>
      <c r="U29" s="71">
        <f t="shared" si="8"/>
        <v>0</v>
      </c>
      <c r="V29" s="72"/>
      <c r="W29" s="73">
        <f t="shared" si="7"/>
        <v>0</v>
      </c>
      <c r="X29" s="10">
        <v>26</v>
      </c>
    </row>
    <row r="30" spans="1:24" ht="12.75">
      <c r="A30" s="10" t="s">
        <v>256</v>
      </c>
      <c r="B30" s="75"/>
      <c r="C30" s="76"/>
      <c r="D30" s="77"/>
      <c r="E30" s="77"/>
      <c r="F30" s="65"/>
      <c r="G30" s="66">
        <f t="shared" si="0"/>
        <v>0</v>
      </c>
      <c r="H30" s="65"/>
      <c r="I30" s="67">
        <f t="shared" si="1"/>
        <v>0</v>
      </c>
      <c r="J30" s="65"/>
      <c r="K30" s="65">
        <v>1</v>
      </c>
      <c r="L30" s="68">
        <f t="shared" si="2"/>
        <v>0</v>
      </c>
      <c r="M30" s="69">
        <f t="shared" si="3"/>
        <v>0</v>
      </c>
      <c r="N30" s="65"/>
      <c r="O30" s="65"/>
      <c r="P30" s="70">
        <f t="shared" si="4"/>
        <v>0</v>
      </c>
      <c r="Q30" s="71">
        <f t="shared" si="9"/>
        <v>0</v>
      </c>
      <c r="R30" s="65"/>
      <c r="S30" s="69">
        <f t="shared" si="10"/>
        <v>0</v>
      </c>
      <c r="T30" s="65"/>
      <c r="U30" s="71">
        <f t="shared" si="8"/>
        <v>0</v>
      </c>
      <c r="V30" s="72"/>
      <c r="W30" s="73">
        <f t="shared" si="7"/>
        <v>0</v>
      </c>
      <c r="X30" s="10">
        <v>27</v>
      </c>
    </row>
    <row r="31" spans="1:24" ht="12.75">
      <c r="A31" s="10" t="s">
        <v>256</v>
      </c>
      <c r="B31" s="75"/>
      <c r="C31" s="76"/>
      <c r="D31" s="77"/>
      <c r="E31" s="77"/>
      <c r="F31" s="65"/>
      <c r="G31" s="66">
        <f t="shared" si="0"/>
        <v>0</v>
      </c>
      <c r="H31" s="65"/>
      <c r="I31" s="67">
        <f t="shared" si="1"/>
        <v>0</v>
      </c>
      <c r="J31" s="65"/>
      <c r="K31" s="65">
        <v>1</v>
      </c>
      <c r="L31" s="68">
        <f t="shared" si="2"/>
        <v>0</v>
      </c>
      <c r="M31" s="69">
        <f t="shared" si="3"/>
        <v>0</v>
      </c>
      <c r="N31" s="65"/>
      <c r="O31" s="65"/>
      <c r="P31" s="70">
        <f t="shared" si="4"/>
        <v>0</v>
      </c>
      <c r="Q31" s="71">
        <f t="shared" si="9"/>
        <v>0</v>
      </c>
      <c r="R31" s="65"/>
      <c r="S31" s="69">
        <f t="shared" si="10"/>
        <v>0</v>
      </c>
      <c r="T31" s="65"/>
      <c r="U31" s="71">
        <f t="shared" si="8"/>
        <v>0</v>
      </c>
      <c r="V31" s="72"/>
      <c r="W31" s="73">
        <f t="shared" si="7"/>
        <v>0</v>
      </c>
      <c r="X31" s="10">
        <v>28</v>
      </c>
    </row>
    <row r="32" spans="1:24" ht="12.75">
      <c r="A32" s="10" t="s">
        <v>256</v>
      </c>
      <c r="B32" s="75"/>
      <c r="C32" s="76"/>
      <c r="D32" s="77"/>
      <c r="E32" s="77"/>
      <c r="F32" s="65"/>
      <c r="G32" s="66">
        <f t="shared" si="0"/>
        <v>0</v>
      </c>
      <c r="H32" s="65"/>
      <c r="I32" s="67">
        <f t="shared" si="1"/>
        <v>0</v>
      </c>
      <c r="J32" s="65"/>
      <c r="K32" s="65">
        <v>1</v>
      </c>
      <c r="L32" s="68">
        <f t="shared" si="2"/>
        <v>0</v>
      </c>
      <c r="M32" s="69">
        <f t="shared" si="3"/>
        <v>0</v>
      </c>
      <c r="N32" s="65"/>
      <c r="O32" s="65"/>
      <c r="P32" s="70">
        <f t="shared" si="4"/>
        <v>0</v>
      </c>
      <c r="Q32" s="71">
        <f t="shared" si="9"/>
        <v>0</v>
      </c>
      <c r="R32" s="65"/>
      <c r="S32" s="69">
        <f t="shared" si="10"/>
        <v>0</v>
      </c>
      <c r="T32" s="65"/>
      <c r="U32" s="71">
        <f t="shared" si="8"/>
        <v>0</v>
      </c>
      <c r="V32" s="72"/>
      <c r="W32" s="73">
        <f t="shared" si="7"/>
        <v>0</v>
      </c>
      <c r="X32" s="10">
        <v>29</v>
      </c>
    </row>
    <row r="33" spans="1:24" ht="12.75">
      <c r="A33" s="10" t="s">
        <v>256</v>
      </c>
      <c r="B33" s="75"/>
      <c r="C33" s="76"/>
      <c r="D33" s="77"/>
      <c r="E33" s="77"/>
      <c r="F33" s="65"/>
      <c r="G33" s="66">
        <f t="shared" si="0"/>
        <v>0</v>
      </c>
      <c r="H33" s="65"/>
      <c r="I33" s="67">
        <f t="shared" si="1"/>
        <v>0</v>
      </c>
      <c r="J33" s="65"/>
      <c r="K33" s="65">
        <v>1</v>
      </c>
      <c r="L33" s="68">
        <f t="shared" si="2"/>
        <v>0</v>
      </c>
      <c r="M33" s="69">
        <f t="shared" si="3"/>
        <v>0</v>
      </c>
      <c r="N33" s="65"/>
      <c r="O33" s="65"/>
      <c r="P33" s="70">
        <f t="shared" si="4"/>
        <v>0</v>
      </c>
      <c r="Q33" s="71">
        <f t="shared" si="9"/>
        <v>0</v>
      </c>
      <c r="R33" s="65"/>
      <c r="S33" s="69">
        <f t="shared" si="10"/>
        <v>0</v>
      </c>
      <c r="T33" s="65"/>
      <c r="U33" s="71">
        <f t="shared" si="8"/>
        <v>0</v>
      </c>
      <c r="V33" s="72"/>
      <c r="W33" s="73">
        <f t="shared" si="7"/>
        <v>0</v>
      </c>
      <c r="X33" s="10">
        <v>30</v>
      </c>
    </row>
    <row r="34" spans="1:24" ht="12.75">
      <c r="A34" s="78"/>
      <c r="B34" s="79"/>
      <c r="C34" s="79"/>
      <c r="D34" s="79"/>
      <c r="E34" s="79"/>
      <c r="F34" s="80"/>
      <c r="G34" s="80"/>
      <c r="H34" s="81"/>
      <c r="I34" s="81"/>
      <c r="J34" s="80"/>
      <c r="K34" s="80"/>
      <c r="L34" s="80"/>
      <c r="M34" s="80"/>
      <c r="N34" s="81"/>
      <c r="O34" s="81"/>
      <c r="P34" s="81"/>
      <c r="Q34" s="81"/>
      <c r="R34" s="80"/>
      <c r="S34" s="80"/>
      <c r="T34" s="81"/>
      <c r="U34" s="81"/>
      <c r="V34" s="82"/>
      <c r="W34" s="13"/>
      <c r="X34" s="13"/>
    </row>
    <row r="35" spans="1:24" ht="12.75">
      <c r="A35" s="78"/>
      <c r="B35" s="79"/>
      <c r="C35" s="79"/>
      <c r="D35" s="79"/>
      <c r="E35" s="79"/>
      <c r="F35" s="80"/>
      <c r="G35" s="80"/>
      <c r="H35" s="81"/>
      <c r="I35" s="81"/>
      <c r="J35" s="80"/>
      <c r="K35" s="80"/>
      <c r="L35" s="80"/>
      <c r="M35" s="80"/>
      <c r="N35" s="81"/>
      <c r="O35" s="81"/>
      <c r="P35" s="81"/>
      <c r="Q35" s="81"/>
      <c r="R35" s="80"/>
      <c r="S35" s="80"/>
      <c r="T35" s="81"/>
      <c r="U35" s="81"/>
      <c r="V35" s="82"/>
      <c r="W35" s="13"/>
      <c r="X35" s="13"/>
    </row>
    <row r="36" spans="1:24" ht="12.75">
      <c r="A36" s="78"/>
      <c r="B36" s="79"/>
      <c r="C36" s="79"/>
      <c r="D36" s="79"/>
      <c r="E36" s="79"/>
      <c r="F36" s="80"/>
      <c r="G36" s="80"/>
      <c r="H36" s="81"/>
      <c r="I36" s="81"/>
      <c r="J36" s="80"/>
      <c r="K36" s="80"/>
      <c r="L36" s="80"/>
      <c r="M36" s="80"/>
      <c r="N36" s="81"/>
      <c r="O36" s="81"/>
      <c r="P36" s="81"/>
      <c r="Q36" s="81"/>
      <c r="R36" s="80"/>
      <c r="S36" s="80"/>
      <c r="T36" s="81"/>
      <c r="U36" s="81"/>
      <c r="V36" s="82"/>
      <c r="W36" s="13"/>
      <c r="X36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33">
    <cfRule type="cellIs" priority="6" dxfId="26" operator="equal" stopIfTrue="1">
      <formula>0</formula>
    </cfRule>
  </conditionalFormatting>
  <conditionalFormatting sqref="K22:K33">
    <cfRule type="cellIs" priority="5" dxfId="21" operator="equal" stopIfTrue="1">
      <formula>1</formula>
    </cfRule>
  </conditionalFormatting>
  <conditionalFormatting sqref="I4:I33 P4:Q33 U4:U33">
    <cfRule type="cellIs" priority="4" dxfId="24" operator="equal" stopIfTrue="1">
      <formula>0</formula>
    </cfRule>
  </conditionalFormatting>
  <conditionalFormatting sqref="G4:G33 S4:S33 L4:M33">
    <cfRule type="cellIs" priority="3" dxfId="2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>
    <tabColor theme="0" tint="-0.4999699890613556"/>
    <pageSetUpPr fitToPage="1"/>
  </sheetPr>
  <dimension ref="A1:X36"/>
  <sheetViews>
    <sheetView zoomScale="90" zoomScaleNormal="90" zoomScalePageLayoutView="0" workbookViewId="0" topLeftCell="A1">
      <selection activeCell="M3" sqref="M1:M16384"/>
    </sheetView>
  </sheetViews>
  <sheetFormatPr defaultColWidth="9.140625" defaultRowHeight="12.75"/>
  <cols>
    <col min="1" max="1" width="6.57421875" style="1" customWidth="1"/>
    <col min="2" max="2" width="8.8515625" style="15" customWidth="1"/>
    <col min="3" max="3" width="11.421875" style="15" customWidth="1"/>
    <col min="4" max="5" width="14.8515625" style="15" customWidth="1"/>
    <col min="6" max="6" width="4.421875" style="1" customWidth="1"/>
    <col min="7" max="7" width="7.57421875" style="1" customWidth="1"/>
    <col min="8" max="8" width="4.421875" style="1" customWidth="1"/>
    <col min="9" max="9" width="7.57421875" style="1" customWidth="1"/>
    <col min="10" max="10" width="4.421875" style="1" customWidth="1"/>
    <col min="11" max="11" width="7.57421875" style="1" customWidth="1"/>
    <col min="12" max="12" width="7.28125" style="1" customWidth="1"/>
    <col min="13" max="13" width="9.00390625" style="1" customWidth="1"/>
    <col min="14" max="16" width="4.421875" style="1" customWidth="1"/>
    <col min="17" max="17" width="7.57421875" style="1" customWidth="1"/>
    <col min="18" max="18" width="4.421875" style="1" customWidth="1"/>
    <col min="19" max="19" width="7.57421875" style="1" customWidth="1"/>
    <col min="20" max="20" width="4.421875" style="1" customWidth="1"/>
    <col min="21" max="21" width="7.57421875" style="1" customWidth="1"/>
    <col min="22" max="22" width="2.57421875" style="1" customWidth="1"/>
    <col min="23" max="23" width="7.7109375" style="1" customWidth="1"/>
    <col min="24" max="24" width="6.57421875" style="1" customWidth="1"/>
    <col min="25" max="16384" width="9.140625" style="1" customWidth="1"/>
  </cols>
  <sheetData>
    <row r="1" spans="1:24" s="7" customFormat="1" ht="18">
      <c r="A1" s="83" t="s">
        <v>210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3" t="s">
        <v>54</v>
      </c>
      <c r="G2" s="94"/>
      <c r="H2" s="95" t="s">
        <v>55</v>
      </c>
      <c r="I2" s="96"/>
      <c r="J2" s="93" t="s">
        <v>56</v>
      </c>
      <c r="K2" s="93"/>
      <c r="L2" s="93"/>
      <c r="M2" s="94"/>
      <c r="N2" s="95" t="s">
        <v>57</v>
      </c>
      <c r="O2" s="95"/>
      <c r="P2" s="95"/>
      <c r="Q2" s="96"/>
      <c r="R2" s="93" t="s">
        <v>58</v>
      </c>
      <c r="S2" s="94"/>
      <c r="T2" s="95" t="s">
        <v>59</v>
      </c>
      <c r="U2" s="96"/>
      <c r="V2" s="59" t="s">
        <v>64</v>
      </c>
      <c r="W2" s="89"/>
      <c r="X2" s="89"/>
    </row>
    <row r="3" spans="1:24" s="7" customFormat="1" ht="12.75">
      <c r="A3" s="11" t="s">
        <v>252</v>
      </c>
      <c r="B3" s="60" t="s">
        <v>0</v>
      </c>
      <c r="C3" s="60" t="s">
        <v>1</v>
      </c>
      <c r="D3" s="60" t="s">
        <v>2</v>
      </c>
      <c r="E3" s="60" t="s">
        <v>253</v>
      </c>
      <c r="F3" s="61" t="s">
        <v>254</v>
      </c>
      <c r="G3" s="61" t="s">
        <v>255</v>
      </c>
      <c r="H3" s="62" t="s">
        <v>254</v>
      </c>
      <c r="I3" s="62" t="s">
        <v>255</v>
      </c>
      <c r="J3" s="61" t="s">
        <v>254</v>
      </c>
      <c r="K3" s="61" t="s">
        <v>60</v>
      </c>
      <c r="L3" s="61" t="s">
        <v>4</v>
      </c>
      <c r="M3" s="61" t="s">
        <v>255</v>
      </c>
      <c r="N3" s="62" t="s">
        <v>61</v>
      </c>
      <c r="O3" s="62" t="s">
        <v>62</v>
      </c>
      <c r="P3" s="62" t="s">
        <v>4</v>
      </c>
      <c r="Q3" s="62" t="s">
        <v>255</v>
      </c>
      <c r="R3" s="61" t="s">
        <v>254</v>
      </c>
      <c r="S3" s="61" t="s">
        <v>255</v>
      </c>
      <c r="T3" s="62" t="s">
        <v>254</v>
      </c>
      <c r="U3" s="62" t="s">
        <v>255</v>
      </c>
      <c r="V3" s="63" t="s">
        <v>64</v>
      </c>
      <c r="W3" s="21" t="s">
        <v>255</v>
      </c>
      <c r="X3" s="11" t="s">
        <v>5</v>
      </c>
    </row>
    <row r="4" spans="1:24" ht="12.75">
      <c r="A4" s="10" t="s">
        <v>256</v>
      </c>
      <c r="B4" s="23" t="s">
        <v>9</v>
      </c>
      <c r="C4" s="30" t="s">
        <v>10</v>
      </c>
      <c r="D4" s="27" t="s">
        <v>28</v>
      </c>
      <c r="E4" s="27" t="s">
        <v>16</v>
      </c>
      <c r="F4" s="5">
        <v>80</v>
      </c>
      <c r="G4" s="66">
        <f aca="true" t="shared" si="0" ref="G4:G33">TRUNC(F4/100,3)</f>
        <v>0.8</v>
      </c>
      <c r="H4" s="4">
        <v>40</v>
      </c>
      <c r="I4" s="67">
        <f aca="true" t="shared" si="1" ref="I4:I33">TRUNC(H4/40,3)</f>
        <v>1</v>
      </c>
      <c r="J4" s="4">
        <v>30</v>
      </c>
      <c r="K4" s="4">
        <v>21.69</v>
      </c>
      <c r="L4" s="68">
        <f aca="true" t="shared" si="2" ref="L4:L33">(J4*J4*J4*J4*J4)/K4/10000</f>
        <v>112.03319502074689</v>
      </c>
      <c r="M4" s="69">
        <f aca="true" t="shared" si="3" ref="M4:M33">IF(K4&gt;1,(0.5+(TRUNC(L4/250,3))),0)</f>
        <v>0.948</v>
      </c>
      <c r="N4" s="4">
        <v>42</v>
      </c>
      <c r="O4" s="4">
        <v>48</v>
      </c>
      <c r="P4" s="70">
        <f aca="true" t="shared" si="4" ref="P4:P33">N4+O4</f>
        <v>90</v>
      </c>
      <c r="Q4" s="71">
        <f aca="true" t="shared" si="5" ref="Q4:Q21">TRUNC(P4/100,3)</f>
        <v>0.9</v>
      </c>
      <c r="R4" s="4">
        <v>50</v>
      </c>
      <c r="S4" s="69">
        <f aca="true" t="shared" si="6" ref="S4:S21">TRUNC(R4/50,3)</f>
        <v>1</v>
      </c>
      <c r="T4" s="4">
        <v>70</v>
      </c>
      <c r="U4" s="71">
        <f>TRUNC(T4/100,3)</f>
        <v>0.7</v>
      </c>
      <c r="V4" s="72"/>
      <c r="W4" s="73">
        <f aca="true" t="shared" si="7" ref="W4:W33">SUM(U4,S4,Q4,M4,I4,G4)</f>
        <v>5.348</v>
      </c>
      <c r="X4" s="10">
        <v>1</v>
      </c>
    </row>
    <row r="5" spans="1:24" ht="12.75">
      <c r="A5" s="10" t="s">
        <v>256</v>
      </c>
      <c r="B5" s="23" t="s">
        <v>6</v>
      </c>
      <c r="C5" s="30" t="s">
        <v>13</v>
      </c>
      <c r="D5" s="27" t="s">
        <v>14</v>
      </c>
      <c r="E5" s="27" t="s">
        <v>44</v>
      </c>
      <c r="F5" s="5">
        <v>92</v>
      </c>
      <c r="G5" s="66">
        <f t="shared" si="0"/>
        <v>0.92</v>
      </c>
      <c r="H5" s="4">
        <v>38</v>
      </c>
      <c r="I5" s="67">
        <f t="shared" si="1"/>
        <v>0.95</v>
      </c>
      <c r="J5" s="4">
        <v>28</v>
      </c>
      <c r="K5" s="4">
        <v>24.09</v>
      </c>
      <c r="L5" s="68">
        <f t="shared" si="2"/>
        <v>71.44195931921959</v>
      </c>
      <c r="M5" s="69">
        <f t="shared" si="3"/>
        <v>0.7849999999999999</v>
      </c>
      <c r="N5" s="4">
        <v>40</v>
      </c>
      <c r="O5" s="4">
        <v>48</v>
      </c>
      <c r="P5" s="70">
        <f t="shared" si="4"/>
        <v>88</v>
      </c>
      <c r="Q5" s="71">
        <f t="shared" si="5"/>
        <v>0.88</v>
      </c>
      <c r="R5" s="4">
        <v>50</v>
      </c>
      <c r="S5" s="69">
        <f t="shared" si="6"/>
        <v>1</v>
      </c>
      <c r="T5" s="4">
        <v>64</v>
      </c>
      <c r="U5" s="71">
        <f aca="true" t="shared" si="8" ref="U5:U33">TRUNC(T5/100,3)</f>
        <v>0.64</v>
      </c>
      <c r="V5" s="72"/>
      <c r="W5" s="73">
        <f t="shared" si="7"/>
        <v>5.175</v>
      </c>
      <c r="X5" s="10">
        <v>2</v>
      </c>
    </row>
    <row r="6" spans="1:24" ht="12.75">
      <c r="A6" s="10" t="s">
        <v>256</v>
      </c>
      <c r="B6" s="23" t="s">
        <v>7</v>
      </c>
      <c r="C6" s="30" t="s">
        <v>8</v>
      </c>
      <c r="D6" s="27" t="s">
        <v>30</v>
      </c>
      <c r="E6" s="27" t="s">
        <v>66</v>
      </c>
      <c r="F6" s="5">
        <v>82</v>
      </c>
      <c r="G6" s="66">
        <f t="shared" si="0"/>
        <v>0.82</v>
      </c>
      <c r="H6" s="4">
        <v>39</v>
      </c>
      <c r="I6" s="67">
        <f t="shared" si="1"/>
        <v>0.975</v>
      </c>
      <c r="J6" s="4">
        <v>29</v>
      </c>
      <c r="K6" s="4">
        <v>30.37</v>
      </c>
      <c r="L6" s="68">
        <f t="shared" si="2"/>
        <v>67.53753375041158</v>
      </c>
      <c r="M6" s="69">
        <f t="shared" si="3"/>
        <v>0.77</v>
      </c>
      <c r="N6" s="4">
        <v>42</v>
      </c>
      <c r="O6" s="4">
        <v>47</v>
      </c>
      <c r="P6" s="70">
        <f t="shared" si="4"/>
        <v>89</v>
      </c>
      <c r="Q6" s="71">
        <f t="shared" si="5"/>
        <v>0.89</v>
      </c>
      <c r="R6" s="4">
        <v>50</v>
      </c>
      <c r="S6" s="69">
        <f t="shared" si="6"/>
        <v>1</v>
      </c>
      <c r="T6" s="4">
        <v>64</v>
      </c>
      <c r="U6" s="71">
        <f t="shared" si="8"/>
        <v>0.64</v>
      </c>
      <c r="V6" s="72"/>
      <c r="W6" s="73">
        <f t="shared" si="7"/>
        <v>5.095000000000001</v>
      </c>
      <c r="X6" s="10">
        <v>3</v>
      </c>
    </row>
    <row r="7" spans="1:24" ht="12.75">
      <c r="A7" s="10" t="s">
        <v>256</v>
      </c>
      <c r="B7" s="23" t="s">
        <v>26</v>
      </c>
      <c r="C7" s="30" t="s">
        <v>27</v>
      </c>
      <c r="D7" s="27" t="s">
        <v>28</v>
      </c>
      <c r="E7" s="27" t="s">
        <v>44</v>
      </c>
      <c r="F7" s="5">
        <v>99</v>
      </c>
      <c r="G7" s="66">
        <f t="shared" si="0"/>
        <v>0.99</v>
      </c>
      <c r="H7" s="4">
        <v>39</v>
      </c>
      <c r="I7" s="67">
        <f t="shared" si="1"/>
        <v>0.975</v>
      </c>
      <c r="J7" s="4">
        <v>27</v>
      </c>
      <c r="K7" s="4">
        <v>30</v>
      </c>
      <c r="L7" s="68">
        <f t="shared" si="2"/>
        <v>47.82969</v>
      </c>
      <c r="M7" s="69">
        <f t="shared" si="3"/>
        <v>0.6910000000000001</v>
      </c>
      <c r="N7" s="4">
        <v>33</v>
      </c>
      <c r="O7" s="4">
        <v>49</v>
      </c>
      <c r="P7" s="70">
        <f t="shared" si="4"/>
        <v>82</v>
      </c>
      <c r="Q7" s="71">
        <f t="shared" si="5"/>
        <v>0.82</v>
      </c>
      <c r="R7" s="4">
        <v>50</v>
      </c>
      <c r="S7" s="69">
        <f t="shared" si="6"/>
        <v>1</v>
      </c>
      <c r="T7" s="4">
        <v>54</v>
      </c>
      <c r="U7" s="71">
        <f t="shared" si="8"/>
        <v>0.54</v>
      </c>
      <c r="V7" s="72"/>
      <c r="W7" s="73">
        <f t="shared" si="7"/>
        <v>5.016</v>
      </c>
      <c r="X7" s="10">
        <v>4</v>
      </c>
    </row>
    <row r="8" spans="1:24" ht="12.75">
      <c r="A8" s="10" t="s">
        <v>256</v>
      </c>
      <c r="B8" s="23" t="s">
        <v>52</v>
      </c>
      <c r="C8" s="30" t="s">
        <v>150</v>
      </c>
      <c r="D8" s="27" t="s">
        <v>51</v>
      </c>
      <c r="E8" s="27" t="s">
        <v>50</v>
      </c>
      <c r="F8" s="5">
        <v>82</v>
      </c>
      <c r="G8" s="66">
        <f t="shared" si="0"/>
        <v>0.82</v>
      </c>
      <c r="H8" s="4">
        <v>39</v>
      </c>
      <c r="I8" s="67">
        <f t="shared" si="1"/>
        <v>0.975</v>
      </c>
      <c r="J8" s="4">
        <v>27</v>
      </c>
      <c r="K8" s="4">
        <v>30.06</v>
      </c>
      <c r="L8" s="68">
        <f t="shared" si="2"/>
        <v>47.734221556886226</v>
      </c>
      <c r="M8" s="69">
        <f t="shared" si="3"/>
        <v>0.69</v>
      </c>
      <c r="N8" s="4">
        <v>37</v>
      </c>
      <c r="O8" s="4">
        <v>44</v>
      </c>
      <c r="P8" s="70">
        <f t="shared" si="4"/>
        <v>81</v>
      </c>
      <c r="Q8" s="71">
        <f t="shared" si="5"/>
        <v>0.81</v>
      </c>
      <c r="R8" s="4">
        <v>50</v>
      </c>
      <c r="S8" s="69">
        <f t="shared" si="6"/>
        <v>1</v>
      </c>
      <c r="T8" s="4">
        <v>75</v>
      </c>
      <c r="U8" s="71">
        <f t="shared" si="8"/>
        <v>0.75</v>
      </c>
      <c r="V8" s="72"/>
      <c r="W8" s="73">
        <f t="shared" si="7"/>
        <v>5.045</v>
      </c>
      <c r="X8" s="10">
        <v>5</v>
      </c>
    </row>
    <row r="9" spans="1:24" ht="12.75">
      <c r="A9" s="10" t="s">
        <v>256</v>
      </c>
      <c r="B9" s="23" t="s">
        <v>42</v>
      </c>
      <c r="C9" s="30" t="s">
        <v>43</v>
      </c>
      <c r="D9" s="27" t="s">
        <v>45</v>
      </c>
      <c r="E9" s="27" t="s">
        <v>44</v>
      </c>
      <c r="F9" s="5">
        <v>72</v>
      </c>
      <c r="G9" s="66">
        <f t="shared" si="0"/>
        <v>0.72</v>
      </c>
      <c r="H9" s="4">
        <v>38</v>
      </c>
      <c r="I9" s="67">
        <f t="shared" si="1"/>
        <v>0.95</v>
      </c>
      <c r="J9" s="4">
        <v>27</v>
      </c>
      <c r="K9" s="4">
        <v>25.04</v>
      </c>
      <c r="L9" s="68">
        <f t="shared" si="2"/>
        <v>57.30394169329074</v>
      </c>
      <c r="M9" s="69">
        <f t="shared" si="3"/>
        <v>0.729</v>
      </c>
      <c r="N9" s="4">
        <v>43</v>
      </c>
      <c r="O9" s="4">
        <v>48</v>
      </c>
      <c r="P9" s="70">
        <f t="shared" si="4"/>
        <v>91</v>
      </c>
      <c r="Q9" s="71">
        <f t="shared" si="5"/>
        <v>0.91</v>
      </c>
      <c r="R9" s="4">
        <v>50</v>
      </c>
      <c r="S9" s="69">
        <f t="shared" si="6"/>
        <v>1</v>
      </c>
      <c r="T9" s="4">
        <v>70</v>
      </c>
      <c r="U9" s="71">
        <f t="shared" si="8"/>
        <v>0.7</v>
      </c>
      <c r="V9" s="72"/>
      <c r="W9" s="73">
        <f t="shared" si="7"/>
        <v>5.0089999999999995</v>
      </c>
      <c r="X9" s="10">
        <v>6</v>
      </c>
    </row>
    <row r="10" spans="1:24" ht="12.75">
      <c r="A10" s="10" t="s">
        <v>256</v>
      </c>
      <c r="B10" s="23" t="s">
        <v>53</v>
      </c>
      <c r="C10" s="30" t="s">
        <v>151</v>
      </c>
      <c r="D10" s="27" t="s">
        <v>39</v>
      </c>
      <c r="E10" s="27" t="s">
        <v>50</v>
      </c>
      <c r="F10" s="5">
        <v>100</v>
      </c>
      <c r="G10" s="66">
        <f t="shared" si="0"/>
        <v>1</v>
      </c>
      <c r="H10" s="4">
        <v>36</v>
      </c>
      <c r="I10" s="67">
        <f t="shared" si="1"/>
        <v>0.9</v>
      </c>
      <c r="J10" s="4">
        <v>27</v>
      </c>
      <c r="K10" s="4">
        <v>33.53</v>
      </c>
      <c r="L10" s="68">
        <f t="shared" si="2"/>
        <v>42.79423501342082</v>
      </c>
      <c r="M10" s="69">
        <f t="shared" si="3"/>
        <v>0.671</v>
      </c>
      <c r="N10" s="4">
        <v>40</v>
      </c>
      <c r="O10" s="4">
        <v>46</v>
      </c>
      <c r="P10" s="70">
        <f t="shared" si="4"/>
        <v>86</v>
      </c>
      <c r="Q10" s="71">
        <f t="shared" si="5"/>
        <v>0.86</v>
      </c>
      <c r="R10" s="4">
        <v>50</v>
      </c>
      <c r="S10" s="69">
        <f t="shared" si="6"/>
        <v>1</v>
      </c>
      <c r="T10" s="4">
        <v>42</v>
      </c>
      <c r="U10" s="71">
        <f t="shared" si="8"/>
        <v>0.42</v>
      </c>
      <c r="V10" s="72"/>
      <c r="W10" s="73">
        <f t="shared" si="7"/>
        <v>4.850999999999999</v>
      </c>
      <c r="X10" s="10">
        <v>7</v>
      </c>
    </row>
    <row r="11" spans="1:24" ht="12.75">
      <c r="A11" s="10" t="s">
        <v>256</v>
      </c>
      <c r="B11" s="23" t="s">
        <v>21</v>
      </c>
      <c r="C11" s="24" t="s">
        <v>29</v>
      </c>
      <c r="D11" s="27" t="s">
        <v>30</v>
      </c>
      <c r="E11" s="27" t="s">
        <v>36</v>
      </c>
      <c r="F11" s="5">
        <v>95</v>
      </c>
      <c r="G11" s="66">
        <f t="shared" si="0"/>
        <v>0.95</v>
      </c>
      <c r="H11" s="4">
        <v>36</v>
      </c>
      <c r="I11" s="67">
        <f t="shared" si="1"/>
        <v>0.9</v>
      </c>
      <c r="J11" s="4">
        <v>25</v>
      </c>
      <c r="K11" s="4">
        <v>29.22</v>
      </c>
      <c r="L11" s="68">
        <f t="shared" si="2"/>
        <v>33.42103011635866</v>
      </c>
      <c r="M11" s="69">
        <f t="shared" si="3"/>
        <v>0.633</v>
      </c>
      <c r="N11" s="4">
        <v>42</v>
      </c>
      <c r="O11" s="4">
        <v>49</v>
      </c>
      <c r="P11" s="70">
        <f t="shared" si="4"/>
        <v>91</v>
      </c>
      <c r="Q11" s="71">
        <f t="shared" si="5"/>
        <v>0.91</v>
      </c>
      <c r="R11" s="4">
        <v>45</v>
      </c>
      <c r="S11" s="69">
        <f t="shared" si="6"/>
        <v>0.9</v>
      </c>
      <c r="T11" s="4">
        <v>58</v>
      </c>
      <c r="U11" s="71">
        <f t="shared" si="8"/>
        <v>0.58</v>
      </c>
      <c r="V11" s="72"/>
      <c r="W11" s="73">
        <f t="shared" si="7"/>
        <v>4.873</v>
      </c>
      <c r="X11" s="10">
        <v>8</v>
      </c>
    </row>
    <row r="12" spans="1:24" ht="12.75">
      <c r="A12" s="10" t="s">
        <v>256</v>
      </c>
      <c r="B12" s="23" t="s">
        <v>18</v>
      </c>
      <c r="C12" s="30" t="s">
        <v>19</v>
      </c>
      <c r="D12" s="27" t="s">
        <v>20</v>
      </c>
      <c r="E12" s="27" t="s">
        <v>211</v>
      </c>
      <c r="F12" s="5">
        <v>90</v>
      </c>
      <c r="G12" s="66">
        <f t="shared" si="0"/>
        <v>0.9</v>
      </c>
      <c r="H12" s="4">
        <v>36</v>
      </c>
      <c r="I12" s="67">
        <f t="shared" si="1"/>
        <v>0.9</v>
      </c>
      <c r="J12" s="4">
        <v>27</v>
      </c>
      <c r="K12" s="4">
        <v>34.1</v>
      </c>
      <c r="L12" s="68">
        <f t="shared" si="2"/>
        <v>42.078906158357775</v>
      </c>
      <c r="M12" s="69">
        <f t="shared" si="3"/>
        <v>0.668</v>
      </c>
      <c r="N12" s="4">
        <v>49</v>
      </c>
      <c r="O12" s="4">
        <v>45</v>
      </c>
      <c r="P12" s="70">
        <f t="shared" si="4"/>
        <v>94</v>
      </c>
      <c r="Q12" s="71">
        <f t="shared" si="5"/>
        <v>0.94</v>
      </c>
      <c r="R12" s="4">
        <v>35</v>
      </c>
      <c r="S12" s="69">
        <f t="shared" si="6"/>
        <v>0.7</v>
      </c>
      <c r="T12" s="4">
        <v>63</v>
      </c>
      <c r="U12" s="71">
        <f t="shared" si="8"/>
        <v>0.63</v>
      </c>
      <c r="V12" s="72"/>
      <c r="W12" s="73">
        <f t="shared" si="7"/>
        <v>4.738</v>
      </c>
      <c r="X12" s="10">
        <v>9</v>
      </c>
    </row>
    <row r="13" spans="1:24" ht="12.75">
      <c r="A13" s="10" t="s">
        <v>256</v>
      </c>
      <c r="B13" s="23" t="s">
        <v>18</v>
      </c>
      <c r="C13" s="30" t="s">
        <v>150</v>
      </c>
      <c r="D13" s="27" t="s">
        <v>39</v>
      </c>
      <c r="E13" s="27" t="s">
        <v>50</v>
      </c>
      <c r="F13" s="5">
        <v>90</v>
      </c>
      <c r="G13" s="66">
        <f t="shared" si="0"/>
        <v>0.9</v>
      </c>
      <c r="H13" s="4">
        <v>34</v>
      </c>
      <c r="I13" s="67">
        <f t="shared" si="1"/>
        <v>0.85</v>
      </c>
      <c r="J13" s="4">
        <v>25</v>
      </c>
      <c r="K13" s="4">
        <v>24.84</v>
      </c>
      <c r="L13" s="68">
        <f t="shared" si="2"/>
        <v>39.31411030595813</v>
      </c>
      <c r="M13" s="69">
        <f t="shared" si="3"/>
        <v>0.657</v>
      </c>
      <c r="N13" s="4">
        <v>43</v>
      </c>
      <c r="O13" s="4">
        <v>49</v>
      </c>
      <c r="P13" s="70">
        <f t="shared" si="4"/>
        <v>92</v>
      </c>
      <c r="Q13" s="71">
        <f t="shared" si="5"/>
        <v>0.92</v>
      </c>
      <c r="R13" s="4">
        <v>50</v>
      </c>
      <c r="S13" s="69">
        <f t="shared" si="6"/>
        <v>1</v>
      </c>
      <c r="T13" s="4">
        <v>12</v>
      </c>
      <c r="U13" s="71">
        <f t="shared" si="8"/>
        <v>0.12</v>
      </c>
      <c r="V13" s="72"/>
      <c r="W13" s="73">
        <f t="shared" si="7"/>
        <v>4.447</v>
      </c>
      <c r="X13" s="10">
        <v>10</v>
      </c>
    </row>
    <row r="14" spans="1:24" ht="12.75">
      <c r="A14" s="10" t="s">
        <v>256</v>
      </c>
      <c r="B14" s="23" t="s">
        <v>11</v>
      </c>
      <c r="C14" s="30" t="s">
        <v>12</v>
      </c>
      <c r="D14" s="27" t="s">
        <v>15</v>
      </c>
      <c r="E14" s="27" t="s">
        <v>16</v>
      </c>
      <c r="F14" s="5">
        <v>77</v>
      </c>
      <c r="G14" s="66">
        <f t="shared" si="0"/>
        <v>0.77</v>
      </c>
      <c r="H14" s="4">
        <v>38</v>
      </c>
      <c r="I14" s="67">
        <f t="shared" si="1"/>
        <v>0.95</v>
      </c>
      <c r="J14" s="4">
        <v>27</v>
      </c>
      <c r="K14" s="4">
        <v>27.16</v>
      </c>
      <c r="L14" s="68">
        <f t="shared" si="2"/>
        <v>52.83102724594993</v>
      </c>
      <c r="M14" s="69">
        <f t="shared" si="3"/>
        <v>0.711</v>
      </c>
      <c r="N14" s="4">
        <v>37</v>
      </c>
      <c r="O14" s="4">
        <v>47</v>
      </c>
      <c r="P14" s="70">
        <f t="shared" si="4"/>
        <v>84</v>
      </c>
      <c r="Q14" s="71">
        <f t="shared" si="5"/>
        <v>0.84</v>
      </c>
      <c r="R14" s="4">
        <v>20</v>
      </c>
      <c r="S14" s="69">
        <f t="shared" si="6"/>
        <v>0.4</v>
      </c>
      <c r="T14" s="4">
        <v>75</v>
      </c>
      <c r="U14" s="71">
        <f t="shared" si="8"/>
        <v>0.75</v>
      </c>
      <c r="V14" s="72"/>
      <c r="W14" s="73">
        <f t="shared" si="7"/>
        <v>4.420999999999999</v>
      </c>
      <c r="X14" s="10">
        <v>11</v>
      </c>
    </row>
    <row r="15" spans="1:24" ht="12.75">
      <c r="A15" s="10" t="s">
        <v>256</v>
      </c>
      <c r="B15" s="23" t="s">
        <v>18</v>
      </c>
      <c r="C15" s="30" t="s">
        <v>156</v>
      </c>
      <c r="D15" s="27" t="s">
        <v>45</v>
      </c>
      <c r="E15" s="27" t="s">
        <v>16</v>
      </c>
      <c r="F15" s="5">
        <v>70</v>
      </c>
      <c r="G15" s="66">
        <f t="shared" si="0"/>
        <v>0.7</v>
      </c>
      <c r="H15" s="4">
        <v>38</v>
      </c>
      <c r="I15" s="67">
        <f t="shared" si="1"/>
        <v>0.95</v>
      </c>
      <c r="J15" s="4">
        <v>30</v>
      </c>
      <c r="K15" s="4">
        <v>34.4</v>
      </c>
      <c r="L15" s="68">
        <f t="shared" si="2"/>
        <v>70.63953488372093</v>
      </c>
      <c r="M15" s="69">
        <f t="shared" si="3"/>
        <v>0.782</v>
      </c>
      <c r="N15" s="4">
        <v>38</v>
      </c>
      <c r="O15" s="4">
        <v>47</v>
      </c>
      <c r="P15" s="70">
        <f t="shared" si="4"/>
        <v>85</v>
      </c>
      <c r="Q15" s="71">
        <f t="shared" si="5"/>
        <v>0.85</v>
      </c>
      <c r="R15" s="4">
        <v>20</v>
      </c>
      <c r="S15" s="69">
        <f t="shared" si="6"/>
        <v>0.4</v>
      </c>
      <c r="T15" s="4">
        <v>44</v>
      </c>
      <c r="U15" s="71">
        <f t="shared" si="8"/>
        <v>0.44</v>
      </c>
      <c r="V15" s="72"/>
      <c r="W15" s="73">
        <f t="shared" si="7"/>
        <v>4.122</v>
      </c>
      <c r="X15" s="10">
        <v>12</v>
      </c>
    </row>
    <row r="16" spans="1:24" ht="12.75">
      <c r="A16" s="10" t="s">
        <v>256</v>
      </c>
      <c r="B16" s="23" t="s">
        <v>6</v>
      </c>
      <c r="C16" s="24" t="s">
        <v>212</v>
      </c>
      <c r="D16" s="27" t="s">
        <v>213</v>
      </c>
      <c r="E16" s="27" t="s">
        <v>214</v>
      </c>
      <c r="F16" s="5">
        <v>32</v>
      </c>
      <c r="G16" s="66">
        <f t="shared" si="0"/>
        <v>0.32</v>
      </c>
      <c r="H16" s="4">
        <v>36</v>
      </c>
      <c r="I16" s="67">
        <f t="shared" si="1"/>
        <v>0.9</v>
      </c>
      <c r="J16" s="4">
        <v>26</v>
      </c>
      <c r="K16" s="4">
        <v>36.25</v>
      </c>
      <c r="L16" s="68">
        <f t="shared" si="2"/>
        <v>32.776209655172416</v>
      </c>
      <c r="M16" s="69">
        <f t="shared" si="3"/>
        <v>0.631</v>
      </c>
      <c r="N16" s="4">
        <v>39</v>
      </c>
      <c r="O16" s="4">
        <v>48</v>
      </c>
      <c r="P16" s="70">
        <f t="shared" si="4"/>
        <v>87</v>
      </c>
      <c r="Q16" s="71">
        <f t="shared" si="5"/>
        <v>0.87</v>
      </c>
      <c r="R16" s="4">
        <v>30</v>
      </c>
      <c r="S16" s="69">
        <f t="shared" si="6"/>
        <v>0.6</v>
      </c>
      <c r="T16" s="4">
        <v>54</v>
      </c>
      <c r="U16" s="71">
        <f t="shared" si="8"/>
        <v>0.54</v>
      </c>
      <c r="V16" s="72"/>
      <c r="W16" s="73">
        <f t="shared" si="7"/>
        <v>3.8609999999999998</v>
      </c>
      <c r="X16" s="10">
        <v>13</v>
      </c>
    </row>
    <row r="17" spans="1:24" ht="12.75">
      <c r="A17" s="10" t="s">
        <v>256</v>
      </c>
      <c r="B17" s="23" t="s">
        <v>91</v>
      </c>
      <c r="C17" s="24" t="s">
        <v>219</v>
      </c>
      <c r="D17" s="27" t="s">
        <v>216</v>
      </c>
      <c r="E17" s="27" t="s">
        <v>217</v>
      </c>
      <c r="F17" s="5">
        <v>64</v>
      </c>
      <c r="G17" s="66">
        <f t="shared" si="0"/>
        <v>0.64</v>
      </c>
      <c r="H17" s="4">
        <v>33</v>
      </c>
      <c r="I17" s="67">
        <f t="shared" si="1"/>
        <v>0.825</v>
      </c>
      <c r="J17" s="4">
        <v>21</v>
      </c>
      <c r="K17" s="4">
        <v>34.66</v>
      </c>
      <c r="L17" s="68">
        <f t="shared" si="2"/>
        <v>11.783326601269476</v>
      </c>
      <c r="M17" s="69">
        <f t="shared" si="3"/>
        <v>0.547</v>
      </c>
      <c r="N17" s="4">
        <v>43</v>
      </c>
      <c r="O17" s="4">
        <v>39</v>
      </c>
      <c r="P17" s="70">
        <f t="shared" si="4"/>
        <v>82</v>
      </c>
      <c r="Q17" s="71">
        <f t="shared" si="5"/>
        <v>0.82</v>
      </c>
      <c r="R17" s="4">
        <v>25</v>
      </c>
      <c r="S17" s="69">
        <f t="shared" si="6"/>
        <v>0.5</v>
      </c>
      <c r="T17" s="4">
        <v>36</v>
      </c>
      <c r="U17" s="71">
        <f t="shared" si="8"/>
        <v>0.36</v>
      </c>
      <c r="V17" s="72"/>
      <c r="W17" s="73">
        <f t="shared" si="7"/>
        <v>3.6919999999999997</v>
      </c>
      <c r="X17" s="10">
        <v>14</v>
      </c>
    </row>
    <row r="18" spans="1:24" ht="12.75">
      <c r="A18" s="10" t="s">
        <v>256</v>
      </c>
      <c r="B18" s="23" t="s">
        <v>168</v>
      </c>
      <c r="C18" s="24" t="s">
        <v>199</v>
      </c>
      <c r="D18" s="27" t="s">
        <v>169</v>
      </c>
      <c r="E18" s="27" t="s">
        <v>16</v>
      </c>
      <c r="F18" s="5">
        <v>62</v>
      </c>
      <c r="G18" s="66">
        <f t="shared" si="0"/>
        <v>0.62</v>
      </c>
      <c r="H18" s="4">
        <v>33</v>
      </c>
      <c r="I18" s="67">
        <f t="shared" si="1"/>
        <v>0.825</v>
      </c>
      <c r="J18" s="4">
        <v>29</v>
      </c>
      <c r="K18" s="4">
        <v>36.18</v>
      </c>
      <c r="L18" s="68">
        <f t="shared" si="2"/>
        <v>56.6919541182974</v>
      </c>
      <c r="M18" s="69">
        <f t="shared" si="3"/>
        <v>0.726</v>
      </c>
      <c r="N18" s="4">
        <v>38</v>
      </c>
      <c r="O18" s="4">
        <v>47</v>
      </c>
      <c r="P18" s="70">
        <f t="shared" si="4"/>
        <v>85</v>
      </c>
      <c r="Q18" s="71">
        <f t="shared" si="5"/>
        <v>0.85</v>
      </c>
      <c r="R18" s="4">
        <v>10</v>
      </c>
      <c r="S18" s="69">
        <f t="shared" si="6"/>
        <v>0.2</v>
      </c>
      <c r="T18" s="4">
        <v>36</v>
      </c>
      <c r="U18" s="71">
        <f t="shared" si="8"/>
        <v>0.36</v>
      </c>
      <c r="V18" s="72"/>
      <c r="W18" s="73">
        <f t="shared" si="7"/>
        <v>3.5810000000000004</v>
      </c>
      <c r="X18" s="10">
        <v>15</v>
      </c>
    </row>
    <row r="19" spans="1:24" ht="12.75">
      <c r="A19" s="10" t="s">
        <v>256</v>
      </c>
      <c r="B19" s="24" t="s">
        <v>94</v>
      </c>
      <c r="C19" s="24" t="s">
        <v>220</v>
      </c>
      <c r="D19" s="29" t="s">
        <v>218</v>
      </c>
      <c r="E19" s="29" t="s">
        <v>217</v>
      </c>
      <c r="F19" s="5">
        <v>49</v>
      </c>
      <c r="G19" s="66">
        <f t="shared" si="0"/>
        <v>0.49</v>
      </c>
      <c r="H19" s="4">
        <v>33</v>
      </c>
      <c r="I19" s="67">
        <f t="shared" si="1"/>
        <v>0.825</v>
      </c>
      <c r="J19" s="4">
        <v>26</v>
      </c>
      <c r="K19" s="4">
        <v>26.28</v>
      </c>
      <c r="L19" s="68">
        <f t="shared" si="2"/>
        <v>45.210715372907146</v>
      </c>
      <c r="M19" s="69">
        <f t="shared" si="3"/>
        <v>0.6799999999999999</v>
      </c>
      <c r="N19" s="4">
        <v>21</v>
      </c>
      <c r="O19" s="4">
        <v>38</v>
      </c>
      <c r="P19" s="70">
        <f t="shared" si="4"/>
        <v>59</v>
      </c>
      <c r="Q19" s="71">
        <f t="shared" si="5"/>
        <v>0.59</v>
      </c>
      <c r="R19" s="4">
        <v>35</v>
      </c>
      <c r="S19" s="69">
        <f t="shared" si="6"/>
        <v>0.7</v>
      </c>
      <c r="T19" s="4">
        <v>10</v>
      </c>
      <c r="U19" s="71">
        <f t="shared" si="8"/>
        <v>0.1</v>
      </c>
      <c r="V19" s="72"/>
      <c r="W19" s="73">
        <f t="shared" si="7"/>
        <v>3.385</v>
      </c>
      <c r="X19" s="10">
        <v>16</v>
      </c>
    </row>
    <row r="20" spans="1:24" ht="12.75">
      <c r="A20" s="10" t="s">
        <v>256</v>
      </c>
      <c r="B20" s="23" t="s">
        <v>215</v>
      </c>
      <c r="C20" s="30" t="s">
        <v>221</v>
      </c>
      <c r="D20" s="29" t="s">
        <v>218</v>
      </c>
      <c r="E20" s="29" t="s">
        <v>217</v>
      </c>
      <c r="F20" s="5">
        <v>62</v>
      </c>
      <c r="G20" s="66">
        <f t="shared" si="0"/>
        <v>0.62</v>
      </c>
      <c r="H20" s="4">
        <v>33</v>
      </c>
      <c r="I20" s="67">
        <f t="shared" si="1"/>
        <v>0.825</v>
      </c>
      <c r="J20" s="4">
        <v>28</v>
      </c>
      <c r="K20" s="4">
        <v>51.38</v>
      </c>
      <c r="L20" s="68">
        <f t="shared" si="2"/>
        <v>33.496239782016346</v>
      </c>
      <c r="M20" s="69">
        <f t="shared" si="3"/>
        <v>0.633</v>
      </c>
      <c r="N20" s="4">
        <v>31</v>
      </c>
      <c r="O20" s="4">
        <v>39</v>
      </c>
      <c r="P20" s="70">
        <f t="shared" si="4"/>
        <v>70</v>
      </c>
      <c r="Q20" s="71">
        <f t="shared" si="5"/>
        <v>0.7</v>
      </c>
      <c r="R20" s="4">
        <v>15</v>
      </c>
      <c r="S20" s="69">
        <f t="shared" si="6"/>
        <v>0.3</v>
      </c>
      <c r="T20" s="4">
        <v>25</v>
      </c>
      <c r="U20" s="71">
        <f t="shared" si="8"/>
        <v>0.25</v>
      </c>
      <c r="V20" s="72"/>
      <c r="W20" s="73">
        <f t="shared" si="7"/>
        <v>3.3280000000000003</v>
      </c>
      <c r="X20" s="10">
        <v>17</v>
      </c>
    </row>
    <row r="21" spans="1:24" ht="12.75">
      <c r="A21" s="10" t="s">
        <v>256</v>
      </c>
      <c r="B21" s="23" t="s">
        <v>215</v>
      </c>
      <c r="C21" s="30" t="s">
        <v>219</v>
      </c>
      <c r="D21" s="27" t="s">
        <v>216</v>
      </c>
      <c r="E21" s="27" t="s">
        <v>217</v>
      </c>
      <c r="F21" s="5">
        <v>59</v>
      </c>
      <c r="G21" s="66">
        <f t="shared" si="0"/>
        <v>0.59</v>
      </c>
      <c r="H21" s="4">
        <v>31</v>
      </c>
      <c r="I21" s="67">
        <f t="shared" si="1"/>
        <v>0.775</v>
      </c>
      <c r="J21" s="4">
        <v>25</v>
      </c>
      <c r="K21" s="4">
        <v>37.6</v>
      </c>
      <c r="L21" s="68">
        <f t="shared" si="2"/>
        <v>25.972406914893618</v>
      </c>
      <c r="M21" s="69">
        <f t="shared" si="3"/>
        <v>0.603</v>
      </c>
      <c r="N21" s="4">
        <v>38</v>
      </c>
      <c r="O21" s="4">
        <v>40</v>
      </c>
      <c r="P21" s="70">
        <f t="shared" si="4"/>
        <v>78</v>
      </c>
      <c r="Q21" s="71">
        <f t="shared" si="5"/>
        <v>0.78</v>
      </c>
      <c r="R21" s="4">
        <v>0</v>
      </c>
      <c r="S21" s="69">
        <f t="shared" si="6"/>
        <v>0</v>
      </c>
      <c r="T21" s="4">
        <v>35</v>
      </c>
      <c r="U21" s="71">
        <f t="shared" si="8"/>
        <v>0.35</v>
      </c>
      <c r="V21" s="72"/>
      <c r="W21" s="73">
        <f t="shared" si="7"/>
        <v>3.098</v>
      </c>
      <c r="X21" s="10">
        <v>18</v>
      </c>
    </row>
    <row r="22" spans="1:24" ht="12.75">
      <c r="A22" s="10" t="s">
        <v>256</v>
      </c>
      <c r="B22" s="64"/>
      <c r="C22" s="64"/>
      <c r="D22" s="74"/>
      <c r="E22" s="74"/>
      <c r="F22" s="65"/>
      <c r="G22" s="66">
        <f t="shared" si="0"/>
        <v>0</v>
      </c>
      <c r="H22" s="65"/>
      <c r="I22" s="67">
        <f t="shared" si="1"/>
        <v>0</v>
      </c>
      <c r="J22" s="65"/>
      <c r="K22" s="65">
        <v>1</v>
      </c>
      <c r="L22" s="68">
        <f t="shared" si="2"/>
        <v>0</v>
      </c>
      <c r="M22" s="69">
        <f t="shared" si="3"/>
        <v>0</v>
      </c>
      <c r="N22" s="65"/>
      <c r="O22" s="65"/>
      <c r="P22" s="70">
        <f t="shared" si="4"/>
        <v>0</v>
      </c>
      <c r="Q22" s="71">
        <f aca="true" t="shared" si="9" ref="Q22:Q33">TRUNC(P22/200,3)</f>
        <v>0</v>
      </c>
      <c r="R22" s="65"/>
      <c r="S22" s="69">
        <f aca="true" t="shared" si="10" ref="S22:S33">TRUNC(R22/100,3)</f>
        <v>0</v>
      </c>
      <c r="T22" s="65"/>
      <c r="U22" s="71">
        <f t="shared" si="8"/>
        <v>0</v>
      </c>
      <c r="V22" s="72"/>
      <c r="W22" s="73">
        <f t="shared" si="7"/>
        <v>0</v>
      </c>
      <c r="X22" s="10">
        <v>19</v>
      </c>
    </row>
    <row r="23" spans="1:24" ht="12.75">
      <c r="A23" s="10" t="s">
        <v>256</v>
      </c>
      <c r="B23" s="75"/>
      <c r="C23" s="76"/>
      <c r="D23" s="77"/>
      <c r="E23" s="77"/>
      <c r="F23" s="65"/>
      <c r="G23" s="66">
        <f t="shared" si="0"/>
        <v>0</v>
      </c>
      <c r="H23" s="65"/>
      <c r="I23" s="67">
        <f t="shared" si="1"/>
        <v>0</v>
      </c>
      <c r="J23" s="65"/>
      <c r="K23" s="65">
        <v>1</v>
      </c>
      <c r="L23" s="68">
        <f t="shared" si="2"/>
        <v>0</v>
      </c>
      <c r="M23" s="69">
        <f t="shared" si="3"/>
        <v>0</v>
      </c>
      <c r="N23" s="65"/>
      <c r="O23" s="65"/>
      <c r="P23" s="70">
        <f t="shared" si="4"/>
        <v>0</v>
      </c>
      <c r="Q23" s="71">
        <f t="shared" si="9"/>
        <v>0</v>
      </c>
      <c r="R23" s="65"/>
      <c r="S23" s="69">
        <f t="shared" si="10"/>
        <v>0</v>
      </c>
      <c r="T23" s="65"/>
      <c r="U23" s="71">
        <f t="shared" si="8"/>
        <v>0</v>
      </c>
      <c r="V23" s="72"/>
      <c r="W23" s="73">
        <f t="shared" si="7"/>
        <v>0</v>
      </c>
      <c r="X23" s="10">
        <v>20</v>
      </c>
    </row>
    <row r="24" spans="1:24" ht="12.75">
      <c r="A24" s="10" t="s">
        <v>256</v>
      </c>
      <c r="B24" s="75"/>
      <c r="C24" s="76"/>
      <c r="D24" s="77"/>
      <c r="E24" s="77"/>
      <c r="F24" s="65"/>
      <c r="G24" s="66">
        <f t="shared" si="0"/>
        <v>0</v>
      </c>
      <c r="H24" s="65"/>
      <c r="I24" s="67">
        <f t="shared" si="1"/>
        <v>0</v>
      </c>
      <c r="J24" s="65"/>
      <c r="K24" s="65">
        <v>1</v>
      </c>
      <c r="L24" s="68">
        <f t="shared" si="2"/>
        <v>0</v>
      </c>
      <c r="M24" s="69">
        <f t="shared" si="3"/>
        <v>0</v>
      </c>
      <c r="N24" s="65"/>
      <c r="O24" s="65"/>
      <c r="P24" s="70">
        <f t="shared" si="4"/>
        <v>0</v>
      </c>
      <c r="Q24" s="71">
        <f t="shared" si="9"/>
        <v>0</v>
      </c>
      <c r="R24" s="65"/>
      <c r="S24" s="69">
        <f t="shared" si="10"/>
        <v>0</v>
      </c>
      <c r="T24" s="65"/>
      <c r="U24" s="71">
        <f t="shared" si="8"/>
        <v>0</v>
      </c>
      <c r="V24" s="72"/>
      <c r="W24" s="73">
        <f t="shared" si="7"/>
        <v>0</v>
      </c>
      <c r="X24" s="10">
        <v>21</v>
      </c>
    </row>
    <row r="25" spans="1:24" ht="12.75">
      <c r="A25" s="10" t="s">
        <v>256</v>
      </c>
      <c r="B25" s="75"/>
      <c r="C25" s="76"/>
      <c r="D25" s="77"/>
      <c r="E25" s="77"/>
      <c r="F25" s="65"/>
      <c r="G25" s="66">
        <f t="shared" si="0"/>
        <v>0</v>
      </c>
      <c r="H25" s="65"/>
      <c r="I25" s="67">
        <f t="shared" si="1"/>
        <v>0</v>
      </c>
      <c r="J25" s="65"/>
      <c r="K25" s="65">
        <v>1</v>
      </c>
      <c r="L25" s="68">
        <f t="shared" si="2"/>
        <v>0</v>
      </c>
      <c r="M25" s="69">
        <f t="shared" si="3"/>
        <v>0</v>
      </c>
      <c r="N25" s="65"/>
      <c r="O25" s="65"/>
      <c r="P25" s="70">
        <f t="shared" si="4"/>
        <v>0</v>
      </c>
      <c r="Q25" s="71">
        <f t="shared" si="9"/>
        <v>0</v>
      </c>
      <c r="R25" s="65"/>
      <c r="S25" s="69">
        <f t="shared" si="10"/>
        <v>0</v>
      </c>
      <c r="T25" s="65"/>
      <c r="U25" s="71">
        <f t="shared" si="8"/>
        <v>0</v>
      </c>
      <c r="V25" s="72"/>
      <c r="W25" s="73">
        <f t="shared" si="7"/>
        <v>0</v>
      </c>
      <c r="X25" s="10">
        <v>22</v>
      </c>
    </row>
    <row r="26" spans="1:24" ht="12.75">
      <c r="A26" s="10" t="s">
        <v>256</v>
      </c>
      <c r="B26" s="75"/>
      <c r="C26" s="76"/>
      <c r="D26" s="77"/>
      <c r="E26" s="77"/>
      <c r="F26" s="65"/>
      <c r="G26" s="66">
        <f t="shared" si="0"/>
        <v>0</v>
      </c>
      <c r="H26" s="65"/>
      <c r="I26" s="67">
        <f t="shared" si="1"/>
        <v>0</v>
      </c>
      <c r="J26" s="65"/>
      <c r="K26" s="65">
        <v>1</v>
      </c>
      <c r="L26" s="68">
        <f t="shared" si="2"/>
        <v>0</v>
      </c>
      <c r="M26" s="69">
        <f t="shared" si="3"/>
        <v>0</v>
      </c>
      <c r="N26" s="65"/>
      <c r="O26" s="65"/>
      <c r="P26" s="70">
        <f t="shared" si="4"/>
        <v>0</v>
      </c>
      <c r="Q26" s="71">
        <f t="shared" si="9"/>
        <v>0</v>
      </c>
      <c r="R26" s="65"/>
      <c r="S26" s="69">
        <f t="shared" si="10"/>
        <v>0</v>
      </c>
      <c r="T26" s="65"/>
      <c r="U26" s="71">
        <f t="shared" si="8"/>
        <v>0</v>
      </c>
      <c r="V26" s="72"/>
      <c r="W26" s="73">
        <f t="shared" si="7"/>
        <v>0</v>
      </c>
      <c r="X26" s="10">
        <v>23</v>
      </c>
    </row>
    <row r="27" spans="1:24" ht="12.75">
      <c r="A27" s="10" t="s">
        <v>256</v>
      </c>
      <c r="B27" s="75"/>
      <c r="C27" s="76"/>
      <c r="D27" s="77"/>
      <c r="E27" s="77"/>
      <c r="F27" s="65"/>
      <c r="G27" s="66">
        <f t="shared" si="0"/>
        <v>0</v>
      </c>
      <c r="H27" s="65"/>
      <c r="I27" s="67">
        <f t="shared" si="1"/>
        <v>0</v>
      </c>
      <c r="J27" s="65"/>
      <c r="K27" s="65">
        <v>1</v>
      </c>
      <c r="L27" s="68">
        <f t="shared" si="2"/>
        <v>0</v>
      </c>
      <c r="M27" s="69">
        <f t="shared" si="3"/>
        <v>0</v>
      </c>
      <c r="N27" s="65"/>
      <c r="O27" s="65"/>
      <c r="P27" s="70">
        <f t="shared" si="4"/>
        <v>0</v>
      </c>
      <c r="Q27" s="71">
        <f t="shared" si="9"/>
        <v>0</v>
      </c>
      <c r="R27" s="65"/>
      <c r="S27" s="69">
        <f t="shared" si="10"/>
        <v>0</v>
      </c>
      <c r="T27" s="65"/>
      <c r="U27" s="71">
        <f t="shared" si="8"/>
        <v>0</v>
      </c>
      <c r="V27" s="72"/>
      <c r="W27" s="73">
        <f t="shared" si="7"/>
        <v>0</v>
      </c>
      <c r="X27" s="10">
        <v>24</v>
      </c>
    </row>
    <row r="28" spans="1:24" ht="12.75">
      <c r="A28" s="10" t="s">
        <v>256</v>
      </c>
      <c r="B28" s="75"/>
      <c r="C28" s="76"/>
      <c r="D28" s="77"/>
      <c r="E28" s="77"/>
      <c r="F28" s="65"/>
      <c r="G28" s="66">
        <f t="shared" si="0"/>
        <v>0</v>
      </c>
      <c r="H28" s="65"/>
      <c r="I28" s="67">
        <f t="shared" si="1"/>
        <v>0</v>
      </c>
      <c r="J28" s="65"/>
      <c r="K28" s="65">
        <v>1</v>
      </c>
      <c r="L28" s="68">
        <f t="shared" si="2"/>
        <v>0</v>
      </c>
      <c r="M28" s="69">
        <f t="shared" si="3"/>
        <v>0</v>
      </c>
      <c r="N28" s="65"/>
      <c r="O28" s="65"/>
      <c r="P28" s="70">
        <f t="shared" si="4"/>
        <v>0</v>
      </c>
      <c r="Q28" s="71">
        <f t="shared" si="9"/>
        <v>0</v>
      </c>
      <c r="R28" s="65"/>
      <c r="S28" s="69">
        <f t="shared" si="10"/>
        <v>0</v>
      </c>
      <c r="T28" s="65"/>
      <c r="U28" s="71">
        <f t="shared" si="8"/>
        <v>0</v>
      </c>
      <c r="V28" s="72"/>
      <c r="W28" s="73">
        <f t="shared" si="7"/>
        <v>0</v>
      </c>
      <c r="X28" s="10">
        <v>25</v>
      </c>
    </row>
    <row r="29" spans="1:24" ht="12.75">
      <c r="A29" s="10" t="s">
        <v>256</v>
      </c>
      <c r="B29" s="75"/>
      <c r="C29" s="76"/>
      <c r="D29" s="77"/>
      <c r="E29" s="77"/>
      <c r="F29" s="65"/>
      <c r="G29" s="66">
        <f t="shared" si="0"/>
        <v>0</v>
      </c>
      <c r="H29" s="65"/>
      <c r="I29" s="67">
        <f t="shared" si="1"/>
        <v>0</v>
      </c>
      <c r="J29" s="65"/>
      <c r="K29" s="65">
        <v>1</v>
      </c>
      <c r="L29" s="68">
        <f t="shared" si="2"/>
        <v>0</v>
      </c>
      <c r="M29" s="69">
        <f t="shared" si="3"/>
        <v>0</v>
      </c>
      <c r="N29" s="65"/>
      <c r="O29" s="65"/>
      <c r="P29" s="70">
        <f t="shared" si="4"/>
        <v>0</v>
      </c>
      <c r="Q29" s="71">
        <f t="shared" si="9"/>
        <v>0</v>
      </c>
      <c r="R29" s="65"/>
      <c r="S29" s="69">
        <f t="shared" si="10"/>
        <v>0</v>
      </c>
      <c r="T29" s="65"/>
      <c r="U29" s="71">
        <f t="shared" si="8"/>
        <v>0</v>
      </c>
      <c r="V29" s="72"/>
      <c r="W29" s="73">
        <f t="shared" si="7"/>
        <v>0</v>
      </c>
      <c r="X29" s="10">
        <v>26</v>
      </c>
    </row>
    <row r="30" spans="1:24" ht="12.75">
      <c r="A30" s="10" t="s">
        <v>256</v>
      </c>
      <c r="B30" s="75"/>
      <c r="C30" s="76"/>
      <c r="D30" s="77"/>
      <c r="E30" s="77"/>
      <c r="F30" s="65"/>
      <c r="G30" s="66">
        <f t="shared" si="0"/>
        <v>0</v>
      </c>
      <c r="H30" s="65"/>
      <c r="I30" s="67">
        <f t="shared" si="1"/>
        <v>0</v>
      </c>
      <c r="J30" s="65"/>
      <c r="K30" s="65">
        <v>1</v>
      </c>
      <c r="L30" s="68">
        <f t="shared" si="2"/>
        <v>0</v>
      </c>
      <c r="M30" s="69">
        <f t="shared" si="3"/>
        <v>0</v>
      </c>
      <c r="N30" s="65"/>
      <c r="O30" s="65"/>
      <c r="P30" s="70">
        <f t="shared" si="4"/>
        <v>0</v>
      </c>
      <c r="Q30" s="71">
        <f t="shared" si="9"/>
        <v>0</v>
      </c>
      <c r="R30" s="65"/>
      <c r="S30" s="69">
        <f t="shared" si="10"/>
        <v>0</v>
      </c>
      <c r="T30" s="65"/>
      <c r="U30" s="71">
        <f t="shared" si="8"/>
        <v>0</v>
      </c>
      <c r="V30" s="72"/>
      <c r="W30" s="73">
        <f t="shared" si="7"/>
        <v>0</v>
      </c>
      <c r="X30" s="10">
        <v>27</v>
      </c>
    </row>
    <row r="31" spans="1:24" ht="12.75">
      <c r="A31" s="10" t="s">
        <v>256</v>
      </c>
      <c r="B31" s="75"/>
      <c r="C31" s="76"/>
      <c r="D31" s="77"/>
      <c r="E31" s="77"/>
      <c r="F31" s="65"/>
      <c r="G31" s="66">
        <f t="shared" si="0"/>
        <v>0</v>
      </c>
      <c r="H31" s="65"/>
      <c r="I31" s="67">
        <f t="shared" si="1"/>
        <v>0</v>
      </c>
      <c r="J31" s="65"/>
      <c r="K31" s="65">
        <v>1</v>
      </c>
      <c r="L31" s="68">
        <f t="shared" si="2"/>
        <v>0</v>
      </c>
      <c r="M31" s="69">
        <f t="shared" si="3"/>
        <v>0</v>
      </c>
      <c r="N31" s="65"/>
      <c r="O31" s="65"/>
      <c r="P31" s="70">
        <f t="shared" si="4"/>
        <v>0</v>
      </c>
      <c r="Q31" s="71">
        <f t="shared" si="9"/>
        <v>0</v>
      </c>
      <c r="R31" s="65"/>
      <c r="S31" s="69">
        <f t="shared" si="10"/>
        <v>0</v>
      </c>
      <c r="T31" s="65"/>
      <c r="U31" s="71">
        <f t="shared" si="8"/>
        <v>0</v>
      </c>
      <c r="V31" s="72"/>
      <c r="W31" s="73">
        <f t="shared" si="7"/>
        <v>0</v>
      </c>
      <c r="X31" s="10">
        <v>28</v>
      </c>
    </row>
    <row r="32" spans="1:24" ht="12.75">
      <c r="A32" s="10" t="s">
        <v>256</v>
      </c>
      <c r="B32" s="75"/>
      <c r="C32" s="76"/>
      <c r="D32" s="77"/>
      <c r="E32" s="77"/>
      <c r="F32" s="65"/>
      <c r="G32" s="66">
        <f t="shared" si="0"/>
        <v>0</v>
      </c>
      <c r="H32" s="65"/>
      <c r="I32" s="67">
        <f t="shared" si="1"/>
        <v>0</v>
      </c>
      <c r="J32" s="65"/>
      <c r="K32" s="65">
        <v>1</v>
      </c>
      <c r="L32" s="68">
        <f t="shared" si="2"/>
        <v>0</v>
      </c>
      <c r="M32" s="69">
        <f t="shared" si="3"/>
        <v>0</v>
      </c>
      <c r="N32" s="65"/>
      <c r="O32" s="65"/>
      <c r="P32" s="70">
        <f t="shared" si="4"/>
        <v>0</v>
      </c>
      <c r="Q32" s="71">
        <f t="shared" si="9"/>
        <v>0</v>
      </c>
      <c r="R32" s="65"/>
      <c r="S32" s="69">
        <f t="shared" si="10"/>
        <v>0</v>
      </c>
      <c r="T32" s="65"/>
      <c r="U32" s="71">
        <f t="shared" si="8"/>
        <v>0</v>
      </c>
      <c r="V32" s="72"/>
      <c r="W32" s="73">
        <f t="shared" si="7"/>
        <v>0</v>
      </c>
      <c r="X32" s="10">
        <v>29</v>
      </c>
    </row>
    <row r="33" spans="1:24" ht="12.75">
      <c r="A33" s="10" t="s">
        <v>256</v>
      </c>
      <c r="B33" s="75"/>
      <c r="C33" s="76"/>
      <c r="D33" s="77"/>
      <c r="E33" s="77"/>
      <c r="F33" s="65"/>
      <c r="G33" s="66">
        <f t="shared" si="0"/>
        <v>0</v>
      </c>
      <c r="H33" s="65"/>
      <c r="I33" s="67">
        <f t="shared" si="1"/>
        <v>0</v>
      </c>
      <c r="J33" s="65"/>
      <c r="K33" s="65">
        <v>1</v>
      </c>
      <c r="L33" s="68">
        <f t="shared" si="2"/>
        <v>0</v>
      </c>
      <c r="M33" s="69">
        <f t="shared" si="3"/>
        <v>0</v>
      </c>
      <c r="N33" s="65"/>
      <c r="O33" s="65"/>
      <c r="P33" s="70">
        <f t="shared" si="4"/>
        <v>0</v>
      </c>
      <c r="Q33" s="71">
        <f t="shared" si="9"/>
        <v>0</v>
      </c>
      <c r="R33" s="65"/>
      <c r="S33" s="69">
        <f t="shared" si="10"/>
        <v>0</v>
      </c>
      <c r="T33" s="65"/>
      <c r="U33" s="71">
        <f t="shared" si="8"/>
        <v>0</v>
      </c>
      <c r="V33" s="72"/>
      <c r="W33" s="73">
        <f t="shared" si="7"/>
        <v>0</v>
      </c>
      <c r="X33" s="10">
        <v>30</v>
      </c>
    </row>
    <row r="34" spans="1:24" ht="12.75">
      <c r="A34" s="78"/>
      <c r="B34" s="79"/>
      <c r="C34" s="79"/>
      <c r="D34" s="79"/>
      <c r="E34" s="79"/>
      <c r="F34" s="80"/>
      <c r="G34" s="80"/>
      <c r="H34" s="81"/>
      <c r="I34" s="81"/>
      <c r="J34" s="80"/>
      <c r="K34" s="80"/>
      <c r="L34" s="80"/>
      <c r="M34" s="80"/>
      <c r="N34" s="81"/>
      <c r="O34" s="81"/>
      <c r="P34" s="81"/>
      <c r="Q34" s="81"/>
      <c r="R34" s="80"/>
      <c r="S34" s="80"/>
      <c r="T34" s="81"/>
      <c r="U34" s="81"/>
      <c r="V34" s="82"/>
      <c r="W34" s="13"/>
      <c r="X34" s="13"/>
    </row>
    <row r="35" spans="1:24" ht="12.75">
      <c r="A35" s="78"/>
      <c r="B35" s="79"/>
      <c r="C35" s="79"/>
      <c r="D35" s="79"/>
      <c r="E35" s="79"/>
      <c r="F35" s="80"/>
      <c r="G35" s="80"/>
      <c r="H35" s="81"/>
      <c r="I35" s="81"/>
      <c r="J35" s="80"/>
      <c r="K35" s="80"/>
      <c r="L35" s="80"/>
      <c r="M35" s="80"/>
      <c r="N35" s="81"/>
      <c r="O35" s="81"/>
      <c r="P35" s="81"/>
      <c r="Q35" s="81"/>
      <c r="R35" s="80"/>
      <c r="S35" s="80"/>
      <c r="T35" s="81"/>
      <c r="U35" s="81"/>
      <c r="V35" s="82"/>
      <c r="W35" s="13"/>
      <c r="X35" s="13"/>
    </row>
    <row r="36" spans="1:24" ht="12.75">
      <c r="A36" s="78"/>
      <c r="B36" s="79"/>
      <c r="C36" s="79"/>
      <c r="D36" s="79"/>
      <c r="E36" s="79"/>
      <c r="F36" s="80"/>
      <c r="G36" s="80"/>
      <c r="H36" s="81"/>
      <c r="I36" s="81"/>
      <c r="J36" s="80"/>
      <c r="K36" s="80"/>
      <c r="L36" s="80"/>
      <c r="M36" s="80"/>
      <c r="N36" s="81"/>
      <c r="O36" s="81"/>
      <c r="P36" s="81"/>
      <c r="Q36" s="81"/>
      <c r="R36" s="80"/>
      <c r="S36" s="80"/>
      <c r="T36" s="81"/>
      <c r="U36" s="81"/>
      <c r="V36" s="82"/>
      <c r="W36" s="13"/>
      <c r="X36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33">
    <cfRule type="cellIs" priority="6" dxfId="26" operator="equal" stopIfTrue="1">
      <formula>0</formula>
    </cfRule>
  </conditionalFormatting>
  <conditionalFormatting sqref="K22:K33">
    <cfRule type="cellIs" priority="5" dxfId="21" operator="equal" stopIfTrue="1">
      <formula>1</formula>
    </cfRule>
  </conditionalFormatting>
  <conditionalFormatting sqref="I4:I33 P4:Q33 U4:U33">
    <cfRule type="cellIs" priority="4" dxfId="24" operator="equal" stopIfTrue="1">
      <formula>0</formula>
    </cfRule>
  </conditionalFormatting>
  <conditionalFormatting sqref="G4:G33 S4:S33 L4:M33">
    <cfRule type="cellIs" priority="3" dxfId="2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>
    <tabColor theme="0" tint="-0.4999699890613556"/>
    <pageSetUpPr fitToPage="1"/>
  </sheetPr>
  <dimension ref="A1:X36"/>
  <sheetViews>
    <sheetView zoomScale="90" zoomScaleNormal="90" zoomScalePageLayoutView="0" workbookViewId="0" topLeftCell="A1">
      <selection activeCell="L28" sqref="L28"/>
    </sheetView>
  </sheetViews>
  <sheetFormatPr defaultColWidth="9.140625" defaultRowHeight="12.75"/>
  <cols>
    <col min="1" max="1" width="6.57421875" style="1" customWidth="1"/>
    <col min="2" max="2" width="8.8515625" style="15" customWidth="1"/>
    <col min="3" max="3" width="11.421875" style="15" customWidth="1"/>
    <col min="4" max="5" width="14.8515625" style="15" customWidth="1"/>
    <col min="6" max="6" width="4.421875" style="1" customWidth="1"/>
    <col min="7" max="7" width="7.57421875" style="1" customWidth="1"/>
    <col min="8" max="8" width="4.421875" style="1" customWidth="1"/>
    <col min="9" max="9" width="7.57421875" style="1" customWidth="1"/>
    <col min="10" max="11" width="4.421875" style="1" customWidth="1"/>
    <col min="12" max="12" width="7.28125" style="1" customWidth="1"/>
    <col min="13" max="13" width="7.57421875" style="1" customWidth="1"/>
    <col min="14" max="16" width="4.421875" style="1" customWidth="1"/>
    <col min="17" max="17" width="7.57421875" style="1" customWidth="1"/>
    <col min="18" max="18" width="4.421875" style="1" customWidth="1"/>
    <col min="19" max="19" width="7.57421875" style="1" customWidth="1"/>
    <col min="20" max="20" width="4.421875" style="1" customWidth="1"/>
    <col min="21" max="21" width="7.57421875" style="1" customWidth="1"/>
    <col min="22" max="22" width="2.57421875" style="1" customWidth="1"/>
    <col min="23" max="23" width="7.7109375" style="1" customWidth="1"/>
    <col min="24" max="24" width="6.57421875" style="1" customWidth="1"/>
    <col min="25" max="16384" width="9.140625" style="1" customWidth="1"/>
  </cols>
  <sheetData>
    <row r="1" spans="1:24" s="7" customFormat="1" ht="18">
      <c r="A1" s="83" t="s">
        <v>225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3" t="s">
        <v>54</v>
      </c>
      <c r="G2" s="94"/>
      <c r="H2" s="95" t="s">
        <v>55</v>
      </c>
      <c r="I2" s="96"/>
      <c r="J2" s="93" t="s">
        <v>56</v>
      </c>
      <c r="K2" s="93"/>
      <c r="L2" s="93"/>
      <c r="M2" s="94"/>
      <c r="N2" s="95" t="s">
        <v>57</v>
      </c>
      <c r="O2" s="95"/>
      <c r="P2" s="95"/>
      <c r="Q2" s="96"/>
      <c r="R2" s="93" t="s">
        <v>58</v>
      </c>
      <c r="S2" s="94"/>
      <c r="T2" s="95" t="s">
        <v>59</v>
      </c>
      <c r="U2" s="96"/>
      <c r="V2" s="59" t="s">
        <v>64</v>
      </c>
      <c r="W2" s="89"/>
      <c r="X2" s="89"/>
    </row>
    <row r="3" spans="1:24" s="7" customFormat="1" ht="12.75">
      <c r="A3" s="11" t="s">
        <v>252</v>
      </c>
      <c r="B3" s="60" t="s">
        <v>0</v>
      </c>
      <c r="C3" s="60" t="s">
        <v>1</v>
      </c>
      <c r="D3" s="60" t="s">
        <v>2</v>
      </c>
      <c r="E3" s="60" t="s">
        <v>253</v>
      </c>
      <c r="F3" s="61" t="s">
        <v>254</v>
      </c>
      <c r="G3" s="61" t="s">
        <v>255</v>
      </c>
      <c r="H3" s="62" t="s">
        <v>254</v>
      </c>
      <c r="I3" s="62" t="s">
        <v>255</v>
      </c>
      <c r="J3" s="61" t="s">
        <v>254</v>
      </c>
      <c r="K3" s="61" t="s">
        <v>60</v>
      </c>
      <c r="L3" s="61" t="s">
        <v>4</v>
      </c>
      <c r="M3" s="61" t="s">
        <v>255</v>
      </c>
      <c r="N3" s="62" t="s">
        <v>61</v>
      </c>
      <c r="O3" s="62" t="s">
        <v>62</v>
      </c>
      <c r="P3" s="62" t="s">
        <v>4</v>
      </c>
      <c r="Q3" s="62" t="s">
        <v>255</v>
      </c>
      <c r="R3" s="61" t="s">
        <v>254</v>
      </c>
      <c r="S3" s="61" t="s">
        <v>255</v>
      </c>
      <c r="T3" s="62" t="s">
        <v>254</v>
      </c>
      <c r="U3" s="62" t="s">
        <v>255</v>
      </c>
      <c r="V3" s="63" t="s">
        <v>64</v>
      </c>
      <c r="W3" s="21" t="s">
        <v>255</v>
      </c>
      <c r="X3" s="11" t="s">
        <v>5</v>
      </c>
    </row>
    <row r="4" spans="1:24" ht="12.75">
      <c r="A4" s="10" t="s">
        <v>256</v>
      </c>
      <c r="B4" s="23" t="s">
        <v>18</v>
      </c>
      <c r="C4" s="30" t="s">
        <v>150</v>
      </c>
      <c r="D4" s="27" t="s">
        <v>39</v>
      </c>
      <c r="E4" s="27" t="s">
        <v>50</v>
      </c>
      <c r="F4" s="5">
        <v>95</v>
      </c>
      <c r="G4" s="66">
        <f>TRUNC(F4/100,3)</f>
        <v>0.95</v>
      </c>
      <c r="H4" s="4">
        <v>26</v>
      </c>
      <c r="I4" s="67">
        <f>TRUNC(H4/40,3)</f>
        <v>0.65</v>
      </c>
      <c r="J4" s="4">
        <v>30</v>
      </c>
      <c r="K4" s="4">
        <v>22.62</v>
      </c>
      <c r="L4" s="68">
        <f>(J4*J4*J4*J4*J4)/K4/10000</f>
        <v>107.42705570291777</v>
      </c>
      <c r="M4" s="69">
        <f>IF(K4&gt;1,(0.5+(TRUNC(L4/250,3))),0)</f>
        <v>0.929</v>
      </c>
      <c r="N4" s="4">
        <v>43</v>
      </c>
      <c r="O4" s="4">
        <v>48</v>
      </c>
      <c r="P4" s="70">
        <f>N4+O4</f>
        <v>91</v>
      </c>
      <c r="Q4" s="71">
        <f>TRUNC(P4/100,3)</f>
        <v>0.91</v>
      </c>
      <c r="R4" s="4">
        <v>70</v>
      </c>
      <c r="S4" s="69">
        <f>TRUNC(R4/80,3)</f>
        <v>0.875</v>
      </c>
      <c r="T4" s="4">
        <v>70</v>
      </c>
      <c r="U4" s="71">
        <f>TRUNC(T4/100,3)</f>
        <v>0.7</v>
      </c>
      <c r="V4" s="72"/>
      <c r="W4" s="73">
        <f>SUM(U4,S4,Q4,M4,I4,G4)</f>
        <v>5.014</v>
      </c>
      <c r="X4" s="10">
        <v>1</v>
      </c>
    </row>
    <row r="5" spans="1:24" ht="12.75">
      <c r="A5" s="10" t="s">
        <v>256</v>
      </c>
      <c r="B5" s="23" t="s">
        <v>26</v>
      </c>
      <c r="C5" s="30" t="s">
        <v>27</v>
      </c>
      <c r="D5" s="27" t="s">
        <v>28</v>
      </c>
      <c r="E5" s="27" t="s">
        <v>44</v>
      </c>
      <c r="F5" s="5">
        <v>95</v>
      </c>
      <c r="G5" s="66">
        <f>TRUNC(F5/100,3)</f>
        <v>0.95</v>
      </c>
      <c r="H5" s="4">
        <v>39</v>
      </c>
      <c r="I5" s="67">
        <f>TRUNC(H5/40,3)</f>
        <v>0.975</v>
      </c>
      <c r="J5" s="4">
        <v>30</v>
      </c>
      <c r="K5" s="4">
        <v>24</v>
      </c>
      <c r="L5" s="68">
        <f>(J5*J5*J5*J5*J5)/K5/10000</f>
        <v>101.25</v>
      </c>
      <c r="M5" s="69">
        <f>IF(K5&gt;1,(0.5+(TRUNC(L5/250,3))),0)</f>
        <v>0.905</v>
      </c>
      <c r="N5" s="4">
        <v>44</v>
      </c>
      <c r="O5" s="4">
        <v>49</v>
      </c>
      <c r="P5" s="70">
        <f>N5+O5</f>
        <v>93</v>
      </c>
      <c r="Q5" s="71">
        <f>TRUNC(P5/100,3)</f>
        <v>0.93</v>
      </c>
      <c r="R5" s="4">
        <v>75</v>
      </c>
      <c r="S5" s="69">
        <f>TRUNC(R5/80,3)</f>
        <v>0.937</v>
      </c>
      <c r="T5" s="4">
        <v>75</v>
      </c>
      <c r="U5" s="71">
        <f>TRUNC(T5/100,3)</f>
        <v>0.75</v>
      </c>
      <c r="V5" s="72"/>
      <c r="W5" s="73">
        <f>SUM(U5,S5,Q5,M5,I5,G5)</f>
        <v>5.447</v>
      </c>
      <c r="X5" s="10">
        <v>2</v>
      </c>
    </row>
    <row r="6" spans="1:24" ht="12.75">
      <c r="A6" s="10" t="s">
        <v>256</v>
      </c>
      <c r="B6" s="23" t="s">
        <v>9</v>
      </c>
      <c r="C6" s="30" t="s">
        <v>10</v>
      </c>
      <c r="D6" s="27" t="s">
        <v>28</v>
      </c>
      <c r="E6" s="27" t="s">
        <v>16</v>
      </c>
      <c r="F6" s="5">
        <v>94</v>
      </c>
      <c r="G6" s="66">
        <f>TRUNC(F6/100,3)</f>
        <v>0.94</v>
      </c>
      <c r="H6" s="4">
        <v>40</v>
      </c>
      <c r="I6" s="67">
        <f>TRUNC(H6/40,3)</f>
        <v>1</v>
      </c>
      <c r="J6" s="4">
        <v>29</v>
      </c>
      <c r="K6" s="4">
        <v>21.56</v>
      </c>
      <c r="L6" s="68">
        <f>(J6*J6*J6*J6*J6)/K6/10000</f>
        <v>95.13519944341374</v>
      </c>
      <c r="M6" s="69">
        <f>IF(K6&gt;1,(0.5+(TRUNC(L6/250,3))),0)</f>
        <v>0.88</v>
      </c>
      <c r="N6" s="4">
        <v>49</v>
      </c>
      <c r="O6" s="4">
        <v>49</v>
      </c>
      <c r="P6" s="70">
        <f>N6+O6</f>
        <v>98</v>
      </c>
      <c r="Q6" s="71">
        <f>TRUNC(P6/100,3)</f>
        <v>0.98</v>
      </c>
      <c r="R6" s="4">
        <v>80</v>
      </c>
      <c r="S6" s="69">
        <f>TRUNC(R6/80,3)</f>
        <v>1</v>
      </c>
      <c r="T6" s="4">
        <v>58</v>
      </c>
      <c r="U6" s="71">
        <f>TRUNC(T6/100,3)</f>
        <v>0.58</v>
      </c>
      <c r="V6" s="72"/>
      <c r="W6" s="73">
        <f>SUM(U6,S6,Q6,M6,I6,G6)</f>
        <v>5.379999999999999</v>
      </c>
      <c r="X6" s="10">
        <v>3</v>
      </c>
    </row>
    <row r="7" spans="1:24" ht="12.75">
      <c r="A7" s="10" t="s">
        <v>256</v>
      </c>
      <c r="B7" s="23" t="s">
        <v>6</v>
      </c>
      <c r="C7" s="30" t="s">
        <v>13</v>
      </c>
      <c r="D7" s="27" t="s">
        <v>14</v>
      </c>
      <c r="E7" s="27" t="s">
        <v>44</v>
      </c>
      <c r="F7" s="5">
        <v>100</v>
      </c>
      <c r="G7" s="66">
        <f>TRUNC(F7/100,3)</f>
        <v>1</v>
      </c>
      <c r="H7" s="4">
        <v>40</v>
      </c>
      <c r="I7" s="67">
        <f>TRUNC(H7/40,3)</f>
        <v>1</v>
      </c>
      <c r="J7" s="4">
        <v>29</v>
      </c>
      <c r="K7" s="4">
        <v>23.18</v>
      </c>
      <c r="L7" s="68">
        <f>(J7*J7*J7*J7*J7)/K7/10000</f>
        <v>88.4864063848145</v>
      </c>
      <c r="M7" s="69">
        <f>IF(K7&gt;1,(0.5+(TRUNC(L7/250,3))),0)</f>
        <v>0.853</v>
      </c>
      <c r="N7" s="4">
        <v>45</v>
      </c>
      <c r="O7" s="4">
        <v>50</v>
      </c>
      <c r="P7" s="70">
        <f>N7+O7</f>
        <v>95</v>
      </c>
      <c r="Q7" s="71">
        <f>TRUNC(P7/100,3)</f>
        <v>0.95</v>
      </c>
      <c r="R7" s="4">
        <v>80</v>
      </c>
      <c r="S7" s="69">
        <f>TRUNC(R7/80,3)</f>
        <v>1</v>
      </c>
      <c r="T7" s="4">
        <v>64</v>
      </c>
      <c r="U7" s="71">
        <f>TRUNC(T7/100,3)</f>
        <v>0.64</v>
      </c>
      <c r="V7" s="72"/>
      <c r="W7" s="73">
        <f>SUM(U7,S7,Q7,M7,I7,G7)</f>
        <v>5.443</v>
      </c>
      <c r="X7" s="10">
        <v>4</v>
      </c>
    </row>
    <row r="8" spans="1:24" ht="12.75">
      <c r="A8" s="10" t="s">
        <v>256</v>
      </c>
      <c r="B8" s="23" t="s">
        <v>42</v>
      </c>
      <c r="C8" s="30" t="s">
        <v>43</v>
      </c>
      <c r="D8" s="27" t="s">
        <v>45</v>
      </c>
      <c r="E8" s="27" t="s">
        <v>44</v>
      </c>
      <c r="F8" s="5">
        <v>90</v>
      </c>
      <c r="G8" s="66">
        <f>TRUNC(F8/100,3)</f>
        <v>0.9</v>
      </c>
      <c r="H8" s="4">
        <v>38</v>
      </c>
      <c r="I8" s="67">
        <f>TRUNC(H8/40,3)</f>
        <v>0.95</v>
      </c>
      <c r="J8" s="4">
        <v>29</v>
      </c>
      <c r="K8" s="4">
        <v>25</v>
      </c>
      <c r="L8" s="68">
        <f>(J8*J8*J8*J8*J8)/K8/10000</f>
        <v>82.044596</v>
      </c>
      <c r="M8" s="69">
        <f>IF(K8&gt;1,(0.5+(TRUNC(L8/250,3))),0)</f>
        <v>0.8280000000000001</v>
      </c>
      <c r="N8" s="4">
        <v>48</v>
      </c>
      <c r="O8" s="4">
        <v>49</v>
      </c>
      <c r="P8" s="70">
        <f>N8+O8</f>
        <v>97</v>
      </c>
      <c r="Q8" s="71">
        <f>TRUNC(P8/100,3)</f>
        <v>0.97</v>
      </c>
      <c r="R8" s="4">
        <v>80</v>
      </c>
      <c r="S8" s="69">
        <f>TRUNC(R8/80,3)</f>
        <v>1</v>
      </c>
      <c r="T8" s="4">
        <v>70</v>
      </c>
      <c r="U8" s="71">
        <f>TRUNC(T8/100,3)</f>
        <v>0.7</v>
      </c>
      <c r="V8" s="72"/>
      <c r="W8" s="73">
        <f>SUM(U8,S8,Q8,M8,I8,G8)</f>
        <v>5.348000000000001</v>
      </c>
      <c r="X8" s="10">
        <v>5</v>
      </c>
    </row>
    <row r="9" spans="1:24" ht="12.75">
      <c r="A9" s="10" t="s">
        <v>256</v>
      </c>
      <c r="B9" s="23" t="s">
        <v>18</v>
      </c>
      <c r="C9" s="30" t="s">
        <v>156</v>
      </c>
      <c r="D9" s="27" t="s">
        <v>45</v>
      </c>
      <c r="E9" s="27" t="s">
        <v>16</v>
      </c>
      <c r="F9" s="5">
        <v>88</v>
      </c>
      <c r="G9" s="66">
        <f>TRUNC(F9/100,3)</f>
        <v>0.88</v>
      </c>
      <c r="H9" s="4">
        <v>35</v>
      </c>
      <c r="I9" s="67">
        <f>TRUNC(H9/40,3)</f>
        <v>0.875</v>
      </c>
      <c r="J9" s="4">
        <v>30</v>
      </c>
      <c r="K9" s="4">
        <v>31.72</v>
      </c>
      <c r="L9" s="68">
        <f>(J9*J9*J9*J9*J9)/K9/10000</f>
        <v>76.6078184110971</v>
      </c>
      <c r="M9" s="69">
        <f>IF(K9&gt;1,(0.5+(TRUNC(L9/250,3))),0)</f>
        <v>0.806</v>
      </c>
      <c r="N9" s="4">
        <v>43</v>
      </c>
      <c r="O9" s="4">
        <v>35</v>
      </c>
      <c r="P9" s="70">
        <f>N9+O9</f>
        <v>78</v>
      </c>
      <c r="Q9" s="71">
        <f>TRUNC(P9/100,3)</f>
        <v>0.78</v>
      </c>
      <c r="R9" s="4">
        <v>50</v>
      </c>
      <c r="S9" s="69">
        <f>TRUNC(R9/80,3)</f>
        <v>0.625</v>
      </c>
      <c r="T9" s="4">
        <v>40</v>
      </c>
      <c r="U9" s="71">
        <f>TRUNC(T9/100,3)</f>
        <v>0.4</v>
      </c>
      <c r="V9" s="72"/>
      <c r="W9" s="73">
        <f>SUM(U9,S9,Q9,M9,I9,G9)</f>
        <v>4.366</v>
      </c>
      <c r="X9" s="10">
        <v>6</v>
      </c>
    </row>
    <row r="10" spans="1:24" ht="12.75">
      <c r="A10" s="10" t="s">
        <v>256</v>
      </c>
      <c r="B10" s="23" t="s">
        <v>91</v>
      </c>
      <c r="C10" s="30" t="s">
        <v>157</v>
      </c>
      <c r="D10" s="27" t="s">
        <v>117</v>
      </c>
      <c r="E10" s="27">
        <v>456</v>
      </c>
      <c r="F10" s="5">
        <v>56</v>
      </c>
      <c r="G10" s="66">
        <f>TRUNC(F10/100,3)</f>
        <v>0.56</v>
      </c>
      <c r="H10" s="4">
        <v>38</v>
      </c>
      <c r="I10" s="67">
        <f>TRUNC(H10/40,3)</f>
        <v>0.95</v>
      </c>
      <c r="J10" s="4">
        <v>30</v>
      </c>
      <c r="K10" s="4">
        <v>33.75</v>
      </c>
      <c r="L10" s="68">
        <f>(J10*J10*J10*J10*J10)/K10/10000</f>
        <v>72</v>
      </c>
      <c r="M10" s="69">
        <f>IF(K10&gt;1,(0.5+(TRUNC(L10/250,3))),0)</f>
        <v>0.788</v>
      </c>
      <c r="N10" s="4">
        <v>21</v>
      </c>
      <c r="O10" s="4">
        <v>43</v>
      </c>
      <c r="P10" s="70">
        <f>N10+O10</f>
        <v>64</v>
      </c>
      <c r="Q10" s="71">
        <f>TRUNC(P10/100,3)</f>
        <v>0.64</v>
      </c>
      <c r="R10" s="4">
        <v>51</v>
      </c>
      <c r="S10" s="69">
        <f>TRUNC(R10/80,3)</f>
        <v>0.637</v>
      </c>
      <c r="T10" s="4">
        <v>62</v>
      </c>
      <c r="U10" s="71">
        <f>TRUNC(T10/100,3)</f>
        <v>0.62</v>
      </c>
      <c r="V10" s="72"/>
      <c r="W10" s="73">
        <f>SUM(U10,S10,Q10,M10,I10,G10)</f>
        <v>4.195</v>
      </c>
      <c r="X10" s="10">
        <v>7</v>
      </c>
    </row>
    <row r="11" spans="1:24" ht="12.75">
      <c r="A11" s="10" t="s">
        <v>256</v>
      </c>
      <c r="B11" s="23" t="s">
        <v>52</v>
      </c>
      <c r="C11" s="30" t="s">
        <v>150</v>
      </c>
      <c r="D11" s="27" t="s">
        <v>51</v>
      </c>
      <c r="E11" s="27" t="s">
        <v>50</v>
      </c>
      <c r="F11" s="5">
        <v>61</v>
      </c>
      <c r="G11" s="66">
        <f>TRUNC(F11/100,3)</f>
        <v>0.61</v>
      </c>
      <c r="H11" s="4">
        <v>37</v>
      </c>
      <c r="I11" s="67">
        <f>TRUNC(H11/40,3)</f>
        <v>0.925</v>
      </c>
      <c r="J11" s="4">
        <v>28</v>
      </c>
      <c r="K11" s="4">
        <v>27.46</v>
      </c>
      <c r="L11" s="68">
        <f>(J11*J11*J11*J11*J11)/K11/10000</f>
        <v>62.67431900946832</v>
      </c>
      <c r="M11" s="69">
        <f>IF(K11&gt;1,(0.5+(TRUNC(L11/250,3))),0)</f>
        <v>0.75</v>
      </c>
      <c r="N11" s="4">
        <v>39</v>
      </c>
      <c r="O11" s="4">
        <v>47</v>
      </c>
      <c r="P11" s="70">
        <f>N11+O11</f>
        <v>86</v>
      </c>
      <c r="Q11" s="71">
        <f>TRUNC(P11/100,3)</f>
        <v>0.86</v>
      </c>
      <c r="R11" s="4">
        <v>75</v>
      </c>
      <c r="S11" s="69">
        <f>TRUNC(R11/80,3)</f>
        <v>0.937</v>
      </c>
      <c r="T11" s="4">
        <v>75</v>
      </c>
      <c r="U11" s="71">
        <f>TRUNC(T11/100,3)</f>
        <v>0.75</v>
      </c>
      <c r="V11" s="72"/>
      <c r="W11" s="73">
        <f>SUM(U11,S11,Q11,M11,I11,G11)</f>
        <v>4.832000000000001</v>
      </c>
      <c r="X11" s="10">
        <v>8</v>
      </c>
    </row>
    <row r="12" spans="1:24" ht="12.75">
      <c r="A12" s="10" t="s">
        <v>256</v>
      </c>
      <c r="B12" s="23" t="s">
        <v>40</v>
      </c>
      <c r="C12" s="30" t="s">
        <v>152</v>
      </c>
      <c r="D12" s="29" t="s">
        <v>41</v>
      </c>
      <c r="E12" s="29" t="s">
        <v>17</v>
      </c>
      <c r="F12" s="5">
        <v>59</v>
      </c>
      <c r="G12" s="66">
        <f>TRUNC(F12/100,3)</f>
        <v>0.59</v>
      </c>
      <c r="H12" s="4">
        <v>40</v>
      </c>
      <c r="I12" s="67">
        <f>TRUNC(H12/40,3)</f>
        <v>1</v>
      </c>
      <c r="J12" s="4">
        <v>26</v>
      </c>
      <c r="K12" s="4">
        <v>20.22</v>
      </c>
      <c r="L12" s="68">
        <f>(J12*J12*J12*J12*J12)/K12/10000</f>
        <v>58.76051434223541</v>
      </c>
      <c r="M12" s="69">
        <f>IF(K12&gt;1,(0.5+(TRUNC(L12/250,3))),0)</f>
        <v>0.735</v>
      </c>
      <c r="N12" s="4">
        <v>29</v>
      </c>
      <c r="O12" s="4">
        <v>47</v>
      </c>
      <c r="P12" s="70">
        <f>N12+O12</f>
        <v>76</v>
      </c>
      <c r="Q12" s="71">
        <f>TRUNC(P12/100,3)</f>
        <v>0.76</v>
      </c>
      <c r="R12" s="4">
        <v>72</v>
      </c>
      <c r="S12" s="69">
        <f>TRUNC(R12/80,3)</f>
        <v>0.9</v>
      </c>
      <c r="T12" s="4">
        <v>50</v>
      </c>
      <c r="U12" s="71">
        <f>TRUNC(T12/100,3)</f>
        <v>0.5</v>
      </c>
      <c r="V12" s="72"/>
      <c r="W12" s="73">
        <f>SUM(U12,S12,Q12,M12,I12,G12)</f>
        <v>4.485</v>
      </c>
      <c r="X12" s="10">
        <v>9</v>
      </c>
    </row>
    <row r="13" spans="1:24" ht="12.75">
      <c r="A13" s="10" t="s">
        <v>256</v>
      </c>
      <c r="B13" s="23" t="s">
        <v>7</v>
      </c>
      <c r="C13" s="30" t="s">
        <v>8</v>
      </c>
      <c r="D13" s="27" t="s">
        <v>30</v>
      </c>
      <c r="E13" s="27" t="s">
        <v>66</v>
      </c>
      <c r="F13" s="5">
        <v>100</v>
      </c>
      <c r="G13" s="66">
        <f>TRUNC(F13/100,3)</f>
        <v>1</v>
      </c>
      <c r="H13" s="4">
        <v>37</v>
      </c>
      <c r="I13" s="67">
        <f>TRUNC(H13/40,3)</f>
        <v>0.925</v>
      </c>
      <c r="J13" s="4">
        <v>28</v>
      </c>
      <c r="K13" s="4">
        <v>29.57</v>
      </c>
      <c r="L13" s="68">
        <f>(J13*J13*J13*J13*J13)/K13/10000</f>
        <v>58.20212377409537</v>
      </c>
      <c r="M13" s="69">
        <f>IF(K13&gt;1,(0.5+(TRUNC(L13/250,3))),0)</f>
        <v>0.732</v>
      </c>
      <c r="N13" s="4">
        <v>37</v>
      </c>
      <c r="O13" s="4">
        <v>44</v>
      </c>
      <c r="P13" s="70">
        <f>N13+O13</f>
        <v>81</v>
      </c>
      <c r="Q13" s="71">
        <f>TRUNC(P13/100,3)</f>
        <v>0.81</v>
      </c>
      <c r="R13" s="4">
        <v>75</v>
      </c>
      <c r="S13" s="69">
        <f>TRUNC(R13/80,3)</f>
        <v>0.937</v>
      </c>
      <c r="T13" s="4">
        <v>45</v>
      </c>
      <c r="U13" s="71">
        <f>TRUNC(T13/100,3)</f>
        <v>0.45</v>
      </c>
      <c r="V13" s="72"/>
      <c r="W13" s="73">
        <f>SUM(U13,S13,Q13,M13,I13,G13)</f>
        <v>4.854</v>
      </c>
      <c r="X13" s="10">
        <v>10</v>
      </c>
    </row>
    <row r="14" spans="1:24" ht="12.75">
      <c r="A14" s="10" t="s">
        <v>256</v>
      </c>
      <c r="B14" s="23" t="s">
        <v>53</v>
      </c>
      <c r="C14" s="30" t="s">
        <v>151</v>
      </c>
      <c r="D14" s="27" t="s">
        <v>39</v>
      </c>
      <c r="E14" s="27" t="s">
        <v>50</v>
      </c>
      <c r="F14" s="5">
        <v>94</v>
      </c>
      <c r="G14" s="66">
        <f>TRUNC(F14/100,3)</f>
        <v>0.94</v>
      </c>
      <c r="H14" s="4">
        <v>35</v>
      </c>
      <c r="I14" s="67">
        <f>TRUNC(H14/40,3)</f>
        <v>0.875</v>
      </c>
      <c r="J14" s="4">
        <v>27</v>
      </c>
      <c r="K14" s="4">
        <v>25.04</v>
      </c>
      <c r="L14" s="68">
        <f>(J14*J14*J14*J14*J14)/K14/10000</f>
        <v>57.30394169329074</v>
      </c>
      <c r="M14" s="69">
        <f>IF(K14&gt;1,(0.5+(TRUNC(L14/250,3))),0)</f>
        <v>0.729</v>
      </c>
      <c r="N14" s="4">
        <v>34</v>
      </c>
      <c r="O14" s="4">
        <v>48</v>
      </c>
      <c r="P14" s="70">
        <f>N14+O14</f>
        <v>82</v>
      </c>
      <c r="Q14" s="71">
        <f>TRUNC(P14/100,3)</f>
        <v>0.82</v>
      </c>
      <c r="R14" s="4">
        <v>60</v>
      </c>
      <c r="S14" s="69">
        <f>TRUNC(R14/80,3)</f>
        <v>0.75</v>
      </c>
      <c r="T14" s="4">
        <v>0</v>
      </c>
      <c r="U14" s="71">
        <f>TRUNC(T14/100,3)</f>
        <v>0</v>
      </c>
      <c r="V14" s="72"/>
      <c r="W14" s="73">
        <f>SUM(U14,S14,Q14,M14,I14,G14)</f>
        <v>4.114</v>
      </c>
      <c r="X14" s="10">
        <v>11</v>
      </c>
    </row>
    <row r="15" spans="1:24" ht="12.75">
      <c r="A15" s="10" t="s">
        <v>256</v>
      </c>
      <c r="B15" s="23" t="s">
        <v>18</v>
      </c>
      <c r="C15" s="30" t="s">
        <v>19</v>
      </c>
      <c r="D15" s="27" t="s">
        <v>20</v>
      </c>
      <c r="E15" s="27" t="s">
        <v>44</v>
      </c>
      <c r="F15" s="5">
        <v>72</v>
      </c>
      <c r="G15" s="66">
        <f>TRUNC(F15/100,3)</f>
        <v>0.72</v>
      </c>
      <c r="H15" s="4">
        <v>38</v>
      </c>
      <c r="I15" s="67">
        <f>TRUNC(H15/40,3)</f>
        <v>0.95</v>
      </c>
      <c r="J15" s="4">
        <v>29</v>
      </c>
      <c r="K15" s="4">
        <v>36.28</v>
      </c>
      <c r="L15" s="68">
        <f>(J15*J15*J15*J15*J15)/K15/10000</f>
        <v>56.535691841234836</v>
      </c>
      <c r="M15" s="69">
        <f>IF(K15&gt;1,(0.5+(TRUNC(L15/250,3))),0)</f>
        <v>0.726</v>
      </c>
      <c r="N15" s="4">
        <v>45</v>
      </c>
      <c r="O15" s="4">
        <v>49</v>
      </c>
      <c r="P15" s="70">
        <f>N15+O15</f>
        <v>94</v>
      </c>
      <c r="Q15" s="71">
        <f>TRUNC(P15/100,3)</f>
        <v>0.94</v>
      </c>
      <c r="R15" s="4">
        <v>70</v>
      </c>
      <c r="S15" s="69">
        <f>TRUNC(R15/80,3)</f>
        <v>0.875</v>
      </c>
      <c r="T15" s="4">
        <v>42</v>
      </c>
      <c r="U15" s="71">
        <f>TRUNC(T15/100,3)</f>
        <v>0.42</v>
      </c>
      <c r="V15" s="72"/>
      <c r="W15" s="73">
        <f>SUM(U15,S15,Q15,M15,I15,G15)</f>
        <v>4.630999999999999</v>
      </c>
      <c r="X15" s="10">
        <v>12</v>
      </c>
    </row>
    <row r="16" spans="1:24" ht="12.75">
      <c r="A16" s="10" t="s">
        <v>256</v>
      </c>
      <c r="B16" s="23" t="s">
        <v>94</v>
      </c>
      <c r="C16" s="30" t="s">
        <v>159</v>
      </c>
      <c r="D16" s="27" t="s">
        <v>95</v>
      </c>
      <c r="E16" s="27" t="s">
        <v>16</v>
      </c>
      <c r="F16" s="5">
        <v>48</v>
      </c>
      <c r="G16" s="66">
        <f>TRUNC(F16/100,3)</f>
        <v>0.48</v>
      </c>
      <c r="H16" s="4">
        <v>33</v>
      </c>
      <c r="I16" s="67">
        <f>TRUNC(H16/40,3)</f>
        <v>0.825</v>
      </c>
      <c r="J16" s="4">
        <v>26</v>
      </c>
      <c r="K16" s="4">
        <v>25.59</v>
      </c>
      <c r="L16" s="68">
        <f>(J16*J16*J16*J16*J16)/K16/10000</f>
        <v>46.42976162563501</v>
      </c>
      <c r="M16" s="69">
        <f>IF(K16&gt;1,(0.5+(TRUNC(L16/250,3))),0)</f>
        <v>0.685</v>
      </c>
      <c r="N16" s="4">
        <v>43</v>
      </c>
      <c r="O16" s="4">
        <v>49</v>
      </c>
      <c r="P16" s="70">
        <f>N16+O16</f>
        <v>92</v>
      </c>
      <c r="Q16" s="71">
        <f>TRUNC(P16/100,3)</f>
        <v>0.92</v>
      </c>
      <c r="R16" s="4">
        <v>76</v>
      </c>
      <c r="S16" s="69">
        <f>TRUNC(R16/80,3)</f>
        <v>0.95</v>
      </c>
      <c r="T16" s="4">
        <v>0</v>
      </c>
      <c r="U16" s="71">
        <f>TRUNC(T16/100,3)</f>
        <v>0</v>
      </c>
      <c r="V16" s="72"/>
      <c r="W16" s="73">
        <f>SUM(U16,S16,Q16,M16,I16,G16)</f>
        <v>3.86</v>
      </c>
      <c r="X16" s="10">
        <v>13</v>
      </c>
    </row>
    <row r="17" spans="1:24" ht="12.75">
      <c r="A17" s="10" t="s">
        <v>256</v>
      </c>
      <c r="B17" s="23" t="s">
        <v>11</v>
      </c>
      <c r="C17" s="30" t="s">
        <v>12</v>
      </c>
      <c r="D17" s="27" t="s">
        <v>15</v>
      </c>
      <c r="E17" s="27" t="s">
        <v>16</v>
      </c>
      <c r="F17" s="5">
        <v>99</v>
      </c>
      <c r="G17" s="66">
        <f>TRUNC(F17/100,3)</f>
        <v>0.99</v>
      </c>
      <c r="H17" s="4">
        <v>37</v>
      </c>
      <c r="I17" s="67">
        <f>TRUNC(H17/40,3)</f>
        <v>0.925</v>
      </c>
      <c r="J17" s="4">
        <v>26</v>
      </c>
      <c r="K17" s="4">
        <v>26.41</v>
      </c>
      <c r="L17" s="68">
        <f>(J17*J17*J17*J17*J17)/K17/10000</f>
        <v>44.98817114729269</v>
      </c>
      <c r="M17" s="69">
        <f>IF(K17&gt;1,(0.5+(TRUNC(L17/250,3))),0)</f>
        <v>0.679</v>
      </c>
      <c r="N17" s="4">
        <v>41</v>
      </c>
      <c r="O17" s="4">
        <v>49</v>
      </c>
      <c r="P17" s="70">
        <f>N17+O17</f>
        <v>90</v>
      </c>
      <c r="Q17" s="71">
        <f>TRUNC(P17/100,3)</f>
        <v>0.9</v>
      </c>
      <c r="R17" s="4">
        <v>80</v>
      </c>
      <c r="S17" s="69">
        <f>TRUNC(R17/80,3)</f>
        <v>1</v>
      </c>
      <c r="T17" s="4">
        <v>64</v>
      </c>
      <c r="U17" s="71">
        <f>TRUNC(T17/100,3)</f>
        <v>0.64</v>
      </c>
      <c r="V17" s="72"/>
      <c r="W17" s="73">
        <f>SUM(U17,S17,Q17,M17,I17,G17)</f>
        <v>5.134</v>
      </c>
      <c r="X17" s="10">
        <v>14</v>
      </c>
    </row>
    <row r="18" spans="1:24" ht="12.75">
      <c r="A18" s="10" t="s">
        <v>256</v>
      </c>
      <c r="B18" s="23" t="s">
        <v>21</v>
      </c>
      <c r="C18" s="24" t="s">
        <v>29</v>
      </c>
      <c r="D18" s="27" t="s">
        <v>30</v>
      </c>
      <c r="E18" s="27" t="s">
        <v>36</v>
      </c>
      <c r="F18" s="5">
        <v>73</v>
      </c>
      <c r="G18" s="66">
        <f>TRUNC(F18/100,3)</f>
        <v>0.73</v>
      </c>
      <c r="H18" s="4">
        <v>38</v>
      </c>
      <c r="I18" s="67">
        <f>TRUNC(H18/40,3)</f>
        <v>0.95</v>
      </c>
      <c r="J18" s="4">
        <v>25</v>
      </c>
      <c r="K18" s="4">
        <v>27.47</v>
      </c>
      <c r="L18" s="68">
        <f>(J18*J18*J18*J18*J18)/K18/10000</f>
        <v>35.55014561339644</v>
      </c>
      <c r="M18" s="69">
        <f>IF(K18&gt;1,(0.5+(TRUNC(L18/250,3))),0)</f>
        <v>0.642</v>
      </c>
      <c r="N18" s="4">
        <v>42</v>
      </c>
      <c r="O18" s="4">
        <v>48</v>
      </c>
      <c r="P18" s="70">
        <f>N18+O18</f>
        <v>90</v>
      </c>
      <c r="Q18" s="71">
        <f>TRUNC(P18/100,3)</f>
        <v>0.9</v>
      </c>
      <c r="R18" s="4">
        <v>75</v>
      </c>
      <c r="S18" s="69">
        <f>TRUNC(R18/80,3)</f>
        <v>0.937</v>
      </c>
      <c r="T18" s="4">
        <v>64</v>
      </c>
      <c r="U18" s="71">
        <f>TRUNC(T18/100,3)</f>
        <v>0.64</v>
      </c>
      <c r="V18" s="72"/>
      <c r="W18" s="73">
        <f>SUM(U18,S18,Q18,M18,I18,G18)</f>
        <v>4.7989999999999995</v>
      </c>
      <c r="X18" s="10">
        <v>15</v>
      </c>
    </row>
    <row r="19" spans="1:24" ht="12.75">
      <c r="A19" s="10" t="s">
        <v>256</v>
      </c>
      <c r="B19" s="23" t="s">
        <v>168</v>
      </c>
      <c r="C19" s="24" t="s">
        <v>199</v>
      </c>
      <c r="D19" s="27" t="s">
        <v>169</v>
      </c>
      <c r="E19" s="27" t="s">
        <v>214</v>
      </c>
      <c r="F19" s="5">
        <v>89</v>
      </c>
      <c r="G19" s="66">
        <f>TRUNC(F19/100,3)</f>
        <v>0.89</v>
      </c>
      <c r="H19" s="4">
        <v>38</v>
      </c>
      <c r="I19" s="67">
        <f>TRUNC(H19/40,3)</f>
        <v>0.95</v>
      </c>
      <c r="J19" s="4">
        <v>27</v>
      </c>
      <c r="K19" s="4">
        <v>40.53</v>
      </c>
      <c r="L19" s="68">
        <f>(J19*J19*J19*J19*J19)/K19/10000</f>
        <v>35.403175425610655</v>
      </c>
      <c r="M19" s="69">
        <f>IF(K19&gt;1,(0.5+(TRUNC(L19/250,3))),0)</f>
        <v>0.641</v>
      </c>
      <c r="N19" s="4">
        <v>44</v>
      </c>
      <c r="O19" s="4">
        <v>50</v>
      </c>
      <c r="P19" s="70">
        <f>N19+O19</f>
        <v>94</v>
      </c>
      <c r="Q19" s="71">
        <f>TRUNC(P19/100,3)</f>
        <v>0.94</v>
      </c>
      <c r="R19" s="4">
        <v>74</v>
      </c>
      <c r="S19" s="69">
        <f>TRUNC(R19/80,3)</f>
        <v>0.925</v>
      </c>
      <c r="T19" s="4">
        <v>49</v>
      </c>
      <c r="U19" s="71">
        <f>TRUNC(T19/100,3)</f>
        <v>0.49</v>
      </c>
      <c r="V19" s="72"/>
      <c r="W19" s="73">
        <f>SUM(U19,S19,Q19,M19,I19,G19)</f>
        <v>4.835999999999999</v>
      </c>
      <c r="X19" s="10">
        <v>16</v>
      </c>
    </row>
    <row r="20" spans="1:24" ht="12.75">
      <c r="A20" s="10" t="s">
        <v>256</v>
      </c>
      <c r="B20" s="23" t="s">
        <v>168</v>
      </c>
      <c r="C20" s="24" t="s">
        <v>196</v>
      </c>
      <c r="D20" s="27" t="s">
        <v>93</v>
      </c>
      <c r="E20" s="27" t="s">
        <v>171</v>
      </c>
      <c r="F20" s="5">
        <v>90</v>
      </c>
      <c r="G20" s="66">
        <f>TRUNC(F20/100,3)</f>
        <v>0.9</v>
      </c>
      <c r="H20" s="4">
        <v>36</v>
      </c>
      <c r="I20" s="67">
        <f>TRUNC(H20/40,3)</f>
        <v>0.9</v>
      </c>
      <c r="J20" s="4">
        <v>25</v>
      </c>
      <c r="K20" s="4">
        <v>28.56</v>
      </c>
      <c r="L20" s="68">
        <f>(J20*J20*J20*J20*J20)/K20/10000</f>
        <v>34.193364845938376</v>
      </c>
      <c r="M20" s="69">
        <f>IF(K20&gt;1,(0.5+(TRUNC(L20/250,3))),0)</f>
        <v>0.636</v>
      </c>
      <c r="N20" s="4">
        <v>32</v>
      </c>
      <c r="O20" s="4">
        <v>47</v>
      </c>
      <c r="P20" s="70">
        <f>N20+O20</f>
        <v>79</v>
      </c>
      <c r="Q20" s="71">
        <f>TRUNC(P20/100,3)</f>
        <v>0.79</v>
      </c>
      <c r="R20" s="4">
        <v>70</v>
      </c>
      <c r="S20" s="69">
        <f>TRUNC(R20/80,3)</f>
        <v>0.875</v>
      </c>
      <c r="T20" s="4">
        <v>64</v>
      </c>
      <c r="U20" s="71">
        <f>TRUNC(T20/100,3)</f>
        <v>0.64</v>
      </c>
      <c r="V20" s="72"/>
      <c r="W20" s="73">
        <f>SUM(U20,S20,Q20,M20,I20,G20)</f>
        <v>4.7410000000000005</v>
      </c>
      <c r="X20" s="10">
        <v>17</v>
      </c>
    </row>
    <row r="21" spans="1:24" ht="12.75">
      <c r="A21" s="10" t="s">
        <v>256</v>
      </c>
      <c r="B21" s="24" t="s">
        <v>245</v>
      </c>
      <c r="C21" s="30" t="s">
        <v>247</v>
      </c>
      <c r="D21" s="29" t="s">
        <v>248</v>
      </c>
      <c r="E21" s="29">
        <v>456</v>
      </c>
      <c r="F21" s="5">
        <v>23</v>
      </c>
      <c r="G21" s="66">
        <f>TRUNC(F21/100,3)</f>
        <v>0.23</v>
      </c>
      <c r="H21" s="4">
        <v>23</v>
      </c>
      <c r="I21" s="67">
        <f>TRUNC(H21/40,3)</f>
        <v>0.575</v>
      </c>
      <c r="J21" s="4">
        <v>24</v>
      </c>
      <c r="K21" s="4">
        <v>27.82</v>
      </c>
      <c r="L21" s="68">
        <f>(J21*J21*J21*J21*J21)/K21/10000</f>
        <v>28.6219410496046</v>
      </c>
      <c r="M21" s="69">
        <f>IF(K21&gt;1,(0.5+(TRUNC(L21/250,3))),0)</f>
        <v>0.614</v>
      </c>
      <c r="N21" s="4">
        <v>39</v>
      </c>
      <c r="O21" s="4">
        <v>38</v>
      </c>
      <c r="P21" s="70">
        <f>N21+O21</f>
        <v>77</v>
      </c>
      <c r="Q21" s="71">
        <f>TRUNC(P21/100,3)</f>
        <v>0.77</v>
      </c>
      <c r="R21" s="4">
        <v>40</v>
      </c>
      <c r="S21" s="69">
        <f>TRUNC(R21/80,3)</f>
        <v>0.5</v>
      </c>
      <c r="T21" s="4">
        <v>22</v>
      </c>
      <c r="U21" s="71">
        <f>TRUNC(T21/100,3)</f>
        <v>0.22</v>
      </c>
      <c r="V21" s="72"/>
      <c r="W21" s="73">
        <f>SUM(U21,S21,Q21,M21,I21,G21)</f>
        <v>2.9090000000000003</v>
      </c>
      <c r="X21" s="10">
        <v>18</v>
      </c>
    </row>
    <row r="22" spans="1:24" ht="12.75">
      <c r="A22" s="10" t="s">
        <v>256</v>
      </c>
      <c r="B22" s="23" t="s">
        <v>26</v>
      </c>
      <c r="C22" s="30" t="s">
        <v>158</v>
      </c>
      <c r="D22" s="27" t="s">
        <v>93</v>
      </c>
      <c r="E22" s="29" t="s">
        <v>129</v>
      </c>
      <c r="F22" s="5">
        <v>48</v>
      </c>
      <c r="G22" s="66">
        <f>TRUNC(F22/100,3)</f>
        <v>0.48</v>
      </c>
      <c r="H22" s="4">
        <v>35</v>
      </c>
      <c r="I22" s="67">
        <f>TRUNC(H22/40,3)</f>
        <v>0.875</v>
      </c>
      <c r="J22" s="4">
        <v>23</v>
      </c>
      <c r="K22" s="4">
        <v>32.46</v>
      </c>
      <c r="L22" s="68">
        <f>(J22*J22*J22*J22*J22)/K22/10000</f>
        <v>19.828536660505236</v>
      </c>
      <c r="M22" s="69">
        <f>IF(K22&gt;1,(0.5+(TRUNC(L22/250,3))),0)</f>
        <v>0.579</v>
      </c>
      <c r="N22" s="4">
        <v>40</v>
      </c>
      <c r="O22" s="4">
        <v>48</v>
      </c>
      <c r="P22" s="70">
        <f>N22+O22</f>
        <v>88</v>
      </c>
      <c r="Q22" s="71">
        <f>TRUNC(P22/100,3)</f>
        <v>0.88</v>
      </c>
      <c r="R22" s="4">
        <v>53</v>
      </c>
      <c r="S22" s="69">
        <f>TRUNC(R22/80,3)</f>
        <v>0.662</v>
      </c>
      <c r="T22" s="4">
        <v>0</v>
      </c>
      <c r="U22" s="71">
        <f>TRUNC(T22/100,3)</f>
        <v>0</v>
      </c>
      <c r="V22" s="72"/>
      <c r="W22" s="73">
        <f>SUM(U22,S22,Q22,M22,I22,G22)</f>
        <v>3.476</v>
      </c>
      <c r="X22" s="10">
        <v>19</v>
      </c>
    </row>
    <row r="23" spans="1:24" ht="12.75">
      <c r="A23" s="10" t="s">
        <v>256</v>
      </c>
      <c r="B23" s="24" t="s">
        <v>243</v>
      </c>
      <c r="C23" s="30" t="s">
        <v>244</v>
      </c>
      <c r="D23" s="29" t="s">
        <v>93</v>
      </c>
      <c r="E23" s="29" t="s">
        <v>129</v>
      </c>
      <c r="F23" s="5">
        <v>80</v>
      </c>
      <c r="G23" s="66">
        <f>TRUNC(F23/100,3)</f>
        <v>0.8</v>
      </c>
      <c r="H23" s="4">
        <v>38</v>
      </c>
      <c r="I23" s="67">
        <f>TRUNC(H23/40,3)</f>
        <v>0.95</v>
      </c>
      <c r="J23" s="4">
        <v>22</v>
      </c>
      <c r="K23" s="4">
        <v>29.53</v>
      </c>
      <c r="L23" s="68">
        <f>(J23*J23*J23*J23*J23)/K23/10000</f>
        <v>17.45219099221131</v>
      </c>
      <c r="M23" s="69">
        <f>IF(K23&gt;1,(0.5+(TRUNC(L23/250,3))),0)</f>
        <v>0.569</v>
      </c>
      <c r="N23" s="4">
        <v>41</v>
      </c>
      <c r="O23" s="4">
        <v>49</v>
      </c>
      <c r="P23" s="70">
        <f>N23+O23</f>
        <v>90</v>
      </c>
      <c r="Q23" s="71">
        <f>TRUNC(P23/100,3)</f>
        <v>0.9</v>
      </c>
      <c r="R23" s="4">
        <v>59</v>
      </c>
      <c r="S23" s="69">
        <f>TRUNC(R23/80,3)</f>
        <v>0.737</v>
      </c>
      <c r="T23" s="4">
        <v>70</v>
      </c>
      <c r="U23" s="71">
        <f>TRUNC(T23/100,3)</f>
        <v>0.7</v>
      </c>
      <c r="V23" s="72"/>
      <c r="W23" s="73">
        <f>SUM(U23,S23,Q23,M23,I23,G23)</f>
        <v>4.656</v>
      </c>
      <c r="X23" s="10">
        <v>20</v>
      </c>
    </row>
    <row r="24" spans="1:24" ht="12.75">
      <c r="A24" s="10" t="s">
        <v>256</v>
      </c>
      <c r="B24" s="23" t="s">
        <v>31</v>
      </c>
      <c r="C24" s="30" t="s">
        <v>154</v>
      </c>
      <c r="D24" s="27" t="s">
        <v>32</v>
      </c>
      <c r="E24" s="27" t="s">
        <v>16</v>
      </c>
      <c r="F24" s="5">
        <v>85</v>
      </c>
      <c r="G24" s="66">
        <f>TRUNC(F24/100,3)</f>
        <v>0.85</v>
      </c>
      <c r="H24" s="4">
        <v>38</v>
      </c>
      <c r="I24" s="67">
        <f>TRUNC(H24/40,3)</f>
        <v>0.95</v>
      </c>
      <c r="J24" s="4">
        <v>22</v>
      </c>
      <c r="K24" s="4">
        <v>31.88</v>
      </c>
      <c r="L24" s="68">
        <f>(J24*J24*J24*J24*J24)/K24/10000</f>
        <v>16.165721455457966</v>
      </c>
      <c r="M24" s="69">
        <f>IF(K24&gt;1,(0.5+(TRUNC(L24/250,3))),0)</f>
        <v>0.5640000000000001</v>
      </c>
      <c r="N24" s="4">
        <v>34</v>
      </c>
      <c r="O24" s="4">
        <v>46</v>
      </c>
      <c r="P24" s="70">
        <f>N24+O24</f>
        <v>80</v>
      </c>
      <c r="Q24" s="71">
        <f>TRUNC(P24/100,3)</f>
        <v>0.8</v>
      </c>
      <c r="R24" s="4">
        <v>70</v>
      </c>
      <c r="S24" s="69">
        <f>TRUNC(R24/80,3)</f>
        <v>0.875</v>
      </c>
      <c r="T24" s="4">
        <v>28</v>
      </c>
      <c r="U24" s="71">
        <f>TRUNC(T24/100,3)</f>
        <v>0.28</v>
      </c>
      <c r="V24" s="72"/>
      <c r="W24" s="73">
        <f>SUM(U24,S24,Q24,M24,I24,G24)</f>
        <v>4.319</v>
      </c>
      <c r="X24" s="10">
        <v>21</v>
      </c>
    </row>
    <row r="25" spans="1:24" ht="12.75">
      <c r="A25" s="10" t="s">
        <v>256</v>
      </c>
      <c r="B25" s="24" t="s">
        <v>18</v>
      </c>
      <c r="C25" s="30" t="s">
        <v>49</v>
      </c>
      <c r="D25" s="29" t="s">
        <v>47</v>
      </c>
      <c r="E25" s="29" t="s">
        <v>48</v>
      </c>
      <c r="F25" s="5">
        <v>90</v>
      </c>
      <c r="G25" s="66">
        <f>TRUNC(F25/100,3)</f>
        <v>0.9</v>
      </c>
      <c r="H25" s="4">
        <v>36</v>
      </c>
      <c r="I25" s="67">
        <f>TRUNC(H25/40,3)</f>
        <v>0.9</v>
      </c>
      <c r="J25" s="4">
        <v>17</v>
      </c>
      <c r="K25" s="4">
        <v>28.25</v>
      </c>
      <c r="L25" s="68">
        <f>(J25*J25*J25*J25*J25)/K25/10000</f>
        <v>5.026042477876106</v>
      </c>
      <c r="M25" s="69">
        <f>IF(K25&gt;1,(0.5+(TRUNC(L25/250,3))),0)</f>
        <v>0.52</v>
      </c>
      <c r="N25" s="4">
        <v>34</v>
      </c>
      <c r="O25" s="4">
        <v>48</v>
      </c>
      <c r="P25" s="70">
        <f>N25+O25</f>
        <v>82</v>
      </c>
      <c r="Q25" s="71">
        <f>TRUNC(P25/100,3)</f>
        <v>0.82</v>
      </c>
      <c r="R25" s="4">
        <v>54</v>
      </c>
      <c r="S25" s="69">
        <f>TRUNC(R25/80,3)</f>
        <v>0.675</v>
      </c>
      <c r="T25" s="4">
        <v>54</v>
      </c>
      <c r="U25" s="71">
        <f>TRUNC(T25/100,3)</f>
        <v>0.54</v>
      </c>
      <c r="V25" s="72"/>
      <c r="W25" s="73">
        <f>SUM(U25,S25,Q25,M25,I25,G25)</f>
        <v>4.355</v>
      </c>
      <c r="X25" s="10">
        <v>22</v>
      </c>
    </row>
    <row r="26" spans="1:24" ht="12.75">
      <c r="A26" s="10" t="s">
        <v>256</v>
      </c>
      <c r="B26" s="24" t="s">
        <v>127</v>
      </c>
      <c r="C26" s="24" t="s">
        <v>19</v>
      </c>
      <c r="D26" s="29" t="s">
        <v>128</v>
      </c>
      <c r="E26" s="29" t="s">
        <v>16</v>
      </c>
      <c r="F26" s="5">
        <v>46</v>
      </c>
      <c r="G26" s="66">
        <f>TRUNC(F26/100,3)</f>
        <v>0.46</v>
      </c>
      <c r="H26" s="4">
        <v>26</v>
      </c>
      <c r="I26" s="67">
        <f>TRUNC(H26/40,3)</f>
        <v>0.65</v>
      </c>
      <c r="J26" s="4">
        <v>19</v>
      </c>
      <c r="K26" s="4">
        <v>78.41</v>
      </c>
      <c r="L26" s="68">
        <f>(J26*J26*J26*J26*J26)/K26/10000</f>
        <v>3.1578867491391405</v>
      </c>
      <c r="M26" s="69">
        <f>IF(K26&gt;1,(0.5+(TRUNC(L26/250,3))),0)</f>
        <v>0.512</v>
      </c>
      <c r="N26" s="4">
        <v>26</v>
      </c>
      <c r="O26" s="4">
        <v>29</v>
      </c>
      <c r="P26" s="70">
        <f>N26+O26</f>
        <v>55</v>
      </c>
      <c r="Q26" s="71">
        <f>TRUNC(P26/100,3)</f>
        <v>0.55</v>
      </c>
      <c r="R26" s="4">
        <v>59</v>
      </c>
      <c r="S26" s="69">
        <f>TRUNC(R26/80,3)</f>
        <v>0.737</v>
      </c>
      <c r="T26" s="4">
        <v>24</v>
      </c>
      <c r="U26" s="71">
        <f>TRUNC(T26/100,3)</f>
        <v>0.24</v>
      </c>
      <c r="V26" s="72"/>
      <c r="W26" s="73">
        <f>SUM(U26,S26,Q26,M26,I26,G26)</f>
        <v>3.149</v>
      </c>
      <c r="X26" s="10">
        <v>23</v>
      </c>
    </row>
    <row r="27" spans="1:24" ht="12.75">
      <c r="A27" s="10" t="s">
        <v>256</v>
      </c>
      <c r="B27" s="75"/>
      <c r="C27" s="76"/>
      <c r="D27" s="77"/>
      <c r="E27" s="77"/>
      <c r="F27" s="65"/>
      <c r="G27" s="66">
        <f>TRUNC(F27/100,3)</f>
        <v>0</v>
      </c>
      <c r="H27" s="65"/>
      <c r="I27" s="67">
        <f>TRUNC(H27/40,3)</f>
        <v>0</v>
      </c>
      <c r="J27" s="65"/>
      <c r="K27" s="65">
        <v>1</v>
      </c>
      <c r="L27" s="68">
        <f>(J27*J27*J27*J27*J27)/K27/10000</f>
        <v>0</v>
      </c>
      <c r="M27" s="69">
        <f>IF(K27&gt;1,(0.5+(TRUNC(L27/250,3))),0)</f>
        <v>0</v>
      </c>
      <c r="N27" s="65"/>
      <c r="O27" s="65"/>
      <c r="P27" s="70">
        <f>N27+O27</f>
        <v>0</v>
      </c>
      <c r="Q27" s="71">
        <f>TRUNC(P27/200,3)</f>
        <v>0</v>
      </c>
      <c r="R27" s="65"/>
      <c r="S27" s="69">
        <f>TRUNC(R27/100,3)</f>
        <v>0</v>
      </c>
      <c r="T27" s="65"/>
      <c r="U27" s="71">
        <f>TRUNC(T27/100,3)</f>
        <v>0</v>
      </c>
      <c r="V27" s="72"/>
      <c r="W27" s="73">
        <f>SUM(U27,S27,Q27,M27,I27,G27)</f>
        <v>0</v>
      </c>
      <c r="X27" s="10">
        <v>24</v>
      </c>
    </row>
    <row r="28" spans="1:24" ht="12.75">
      <c r="A28" s="10" t="s">
        <v>256</v>
      </c>
      <c r="B28" s="75"/>
      <c r="C28" s="76"/>
      <c r="D28" s="77"/>
      <c r="E28" s="77"/>
      <c r="F28" s="65"/>
      <c r="G28" s="66">
        <f>TRUNC(F28/100,3)</f>
        <v>0</v>
      </c>
      <c r="H28" s="65"/>
      <c r="I28" s="67">
        <f>TRUNC(H28/40,3)</f>
        <v>0</v>
      </c>
      <c r="J28" s="65"/>
      <c r="K28" s="65">
        <v>1</v>
      </c>
      <c r="L28" s="68">
        <f>(J28*J28*J28*J28*J28)/K28/10000</f>
        <v>0</v>
      </c>
      <c r="M28" s="69">
        <f>IF(K28&gt;1,(0.5+(TRUNC(L28/250,3))),0)</f>
        <v>0</v>
      </c>
      <c r="N28" s="65"/>
      <c r="O28" s="65"/>
      <c r="P28" s="70">
        <f>N28+O28</f>
        <v>0</v>
      </c>
      <c r="Q28" s="71">
        <f>TRUNC(P28/200,3)</f>
        <v>0</v>
      </c>
      <c r="R28" s="65"/>
      <c r="S28" s="69">
        <f>TRUNC(R28/100,3)</f>
        <v>0</v>
      </c>
      <c r="T28" s="65"/>
      <c r="U28" s="71">
        <f>TRUNC(T28/100,3)</f>
        <v>0</v>
      </c>
      <c r="V28" s="72"/>
      <c r="W28" s="73">
        <f>SUM(U28,S28,Q28,M28,I28,G28)</f>
        <v>0</v>
      </c>
      <c r="X28" s="10">
        <v>25</v>
      </c>
    </row>
    <row r="29" spans="1:24" ht="12.75">
      <c r="A29" s="10" t="s">
        <v>256</v>
      </c>
      <c r="B29" s="75"/>
      <c r="C29" s="76"/>
      <c r="D29" s="77"/>
      <c r="E29" s="77"/>
      <c r="F29" s="65"/>
      <c r="G29" s="66">
        <f>TRUNC(F29/100,3)</f>
        <v>0</v>
      </c>
      <c r="H29" s="65"/>
      <c r="I29" s="67">
        <f>TRUNC(H29/40,3)</f>
        <v>0</v>
      </c>
      <c r="J29" s="65"/>
      <c r="K29" s="65">
        <v>1</v>
      </c>
      <c r="L29" s="68">
        <f>(J29*J29*J29*J29*J29)/K29/10000</f>
        <v>0</v>
      </c>
      <c r="M29" s="69">
        <f>IF(K29&gt;1,(0.5+(TRUNC(L29/250,3))),0)</f>
        <v>0</v>
      </c>
      <c r="N29" s="65"/>
      <c r="O29" s="65"/>
      <c r="P29" s="70">
        <f>N29+O29</f>
        <v>0</v>
      </c>
      <c r="Q29" s="71">
        <f>TRUNC(P29/200,3)</f>
        <v>0</v>
      </c>
      <c r="R29" s="65"/>
      <c r="S29" s="69">
        <f>TRUNC(R29/100,3)</f>
        <v>0</v>
      </c>
      <c r="T29" s="65"/>
      <c r="U29" s="71">
        <f>TRUNC(T29/100,3)</f>
        <v>0</v>
      </c>
      <c r="V29" s="72"/>
      <c r="W29" s="73">
        <f>SUM(U29,S29,Q29,M29,I29,G29)</f>
        <v>0</v>
      </c>
      <c r="X29" s="10">
        <v>26</v>
      </c>
    </row>
    <row r="30" spans="1:24" ht="12.75">
      <c r="A30" s="10" t="s">
        <v>256</v>
      </c>
      <c r="B30" s="75"/>
      <c r="C30" s="76"/>
      <c r="D30" s="77"/>
      <c r="E30" s="77"/>
      <c r="F30" s="65"/>
      <c r="G30" s="66">
        <f>TRUNC(F30/100,3)</f>
        <v>0</v>
      </c>
      <c r="H30" s="65"/>
      <c r="I30" s="67">
        <f>TRUNC(H30/40,3)</f>
        <v>0</v>
      </c>
      <c r="J30" s="65"/>
      <c r="K30" s="65">
        <v>1</v>
      </c>
      <c r="L30" s="68">
        <f>(J30*J30*J30*J30*J30)/K30/10000</f>
        <v>0</v>
      </c>
      <c r="M30" s="69">
        <f>IF(K30&gt;1,(0.5+(TRUNC(L30/250,3))),0)</f>
        <v>0</v>
      </c>
      <c r="N30" s="65"/>
      <c r="O30" s="65"/>
      <c r="P30" s="70">
        <f>N30+O30</f>
        <v>0</v>
      </c>
      <c r="Q30" s="71">
        <f>TRUNC(P30/200,3)</f>
        <v>0</v>
      </c>
      <c r="R30" s="65"/>
      <c r="S30" s="69">
        <f>TRUNC(R30/100,3)</f>
        <v>0</v>
      </c>
      <c r="T30" s="65"/>
      <c r="U30" s="71">
        <f>TRUNC(T30/100,3)</f>
        <v>0</v>
      </c>
      <c r="V30" s="72"/>
      <c r="W30" s="73">
        <f>SUM(U30,S30,Q30,M30,I30,G30)</f>
        <v>0</v>
      </c>
      <c r="X30" s="10">
        <v>27</v>
      </c>
    </row>
    <row r="31" spans="1:24" ht="12.75">
      <c r="A31" s="10" t="s">
        <v>256</v>
      </c>
      <c r="B31" s="75"/>
      <c r="C31" s="76"/>
      <c r="D31" s="77"/>
      <c r="E31" s="77"/>
      <c r="F31" s="65"/>
      <c r="G31" s="66">
        <f>TRUNC(F31/100,3)</f>
        <v>0</v>
      </c>
      <c r="H31" s="65"/>
      <c r="I31" s="67">
        <f>TRUNC(H31/40,3)</f>
        <v>0</v>
      </c>
      <c r="J31" s="65"/>
      <c r="K31" s="65">
        <v>1</v>
      </c>
      <c r="L31" s="68">
        <f>(J31*J31*J31*J31*J31)/K31/10000</f>
        <v>0</v>
      </c>
      <c r="M31" s="69">
        <f>IF(K31&gt;1,(0.5+(TRUNC(L31/250,3))),0)</f>
        <v>0</v>
      </c>
      <c r="N31" s="65"/>
      <c r="O31" s="65"/>
      <c r="P31" s="70">
        <f>N31+O31</f>
        <v>0</v>
      </c>
      <c r="Q31" s="71">
        <f>TRUNC(P31/200,3)</f>
        <v>0</v>
      </c>
      <c r="R31" s="65"/>
      <c r="S31" s="69">
        <f>TRUNC(R31/100,3)</f>
        <v>0</v>
      </c>
      <c r="T31" s="65"/>
      <c r="U31" s="71">
        <f>TRUNC(T31/100,3)</f>
        <v>0</v>
      </c>
      <c r="V31" s="72"/>
      <c r="W31" s="73">
        <f>SUM(U31,S31,Q31,M31,I31,G31)</f>
        <v>0</v>
      </c>
      <c r="X31" s="10">
        <v>28</v>
      </c>
    </row>
    <row r="32" spans="1:24" ht="12.75">
      <c r="A32" s="10" t="s">
        <v>256</v>
      </c>
      <c r="B32" s="75"/>
      <c r="C32" s="76"/>
      <c r="D32" s="77"/>
      <c r="E32" s="77"/>
      <c r="F32" s="65"/>
      <c r="G32" s="66">
        <f>TRUNC(F32/100,3)</f>
        <v>0</v>
      </c>
      <c r="H32" s="65"/>
      <c r="I32" s="67">
        <f>TRUNC(H32/40,3)</f>
        <v>0</v>
      </c>
      <c r="J32" s="65"/>
      <c r="K32" s="65">
        <v>1</v>
      </c>
      <c r="L32" s="68">
        <f>(J32*J32*J32*J32*J32)/K32/10000</f>
        <v>0</v>
      </c>
      <c r="M32" s="69">
        <f>IF(K32&gt;1,(0.5+(TRUNC(L32/250,3))),0)</f>
        <v>0</v>
      </c>
      <c r="N32" s="65"/>
      <c r="O32" s="65"/>
      <c r="P32" s="70">
        <f>N32+O32</f>
        <v>0</v>
      </c>
      <c r="Q32" s="71">
        <f>TRUNC(P32/200,3)</f>
        <v>0</v>
      </c>
      <c r="R32" s="65"/>
      <c r="S32" s="69">
        <f>TRUNC(R32/100,3)</f>
        <v>0</v>
      </c>
      <c r="T32" s="65"/>
      <c r="U32" s="71">
        <f>TRUNC(T32/100,3)</f>
        <v>0</v>
      </c>
      <c r="V32" s="72"/>
      <c r="W32" s="73">
        <f>SUM(U32,S32,Q32,M32,I32,G32)</f>
        <v>0</v>
      </c>
      <c r="X32" s="10">
        <v>29</v>
      </c>
    </row>
    <row r="33" spans="1:24" ht="12.75">
      <c r="A33" s="10" t="s">
        <v>256</v>
      </c>
      <c r="B33" s="75"/>
      <c r="C33" s="76"/>
      <c r="D33" s="77"/>
      <c r="E33" s="77"/>
      <c r="F33" s="65"/>
      <c r="G33" s="66">
        <f>TRUNC(F33/100,3)</f>
        <v>0</v>
      </c>
      <c r="H33" s="65"/>
      <c r="I33" s="67">
        <f>TRUNC(H33/40,3)</f>
        <v>0</v>
      </c>
      <c r="J33" s="65"/>
      <c r="K33" s="65">
        <v>1</v>
      </c>
      <c r="L33" s="68">
        <f>(J33*J33*J33*J33*J33)/K33/10000</f>
        <v>0</v>
      </c>
      <c r="M33" s="69">
        <f>IF(K33&gt;1,(0.5+(TRUNC(L33/250,3))),0)</f>
        <v>0</v>
      </c>
      <c r="N33" s="65"/>
      <c r="O33" s="65"/>
      <c r="P33" s="70">
        <f>N33+O33</f>
        <v>0</v>
      </c>
      <c r="Q33" s="71">
        <f>TRUNC(P33/200,3)</f>
        <v>0</v>
      </c>
      <c r="R33" s="65"/>
      <c r="S33" s="69">
        <f>TRUNC(R33/100,3)</f>
        <v>0</v>
      </c>
      <c r="T33" s="65"/>
      <c r="U33" s="71">
        <f>TRUNC(T33/100,3)</f>
        <v>0</v>
      </c>
      <c r="V33" s="72"/>
      <c r="W33" s="73">
        <f>SUM(U33,S33,Q33,M33,I33,G33)</f>
        <v>0</v>
      </c>
      <c r="X33" s="10">
        <v>30</v>
      </c>
    </row>
    <row r="34" spans="1:24" ht="12.75">
      <c r="A34" s="78"/>
      <c r="B34" s="79"/>
      <c r="C34" s="79"/>
      <c r="D34" s="79"/>
      <c r="E34" s="79"/>
      <c r="F34" s="80"/>
      <c r="G34" s="80"/>
      <c r="H34" s="81"/>
      <c r="I34" s="81"/>
      <c r="J34" s="80"/>
      <c r="K34" s="80"/>
      <c r="L34" s="80"/>
      <c r="M34" s="80"/>
      <c r="N34" s="81"/>
      <c r="O34" s="81"/>
      <c r="P34" s="81"/>
      <c r="Q34" s="81"/>
      <c r="R34" s="80"/>
      <c r="S34" s="80"/>
      <c r="T34" s="81"/>
      <c r="U34" s="81"/>
      <c r="V34" s="82"/>
      <c r="W34" s="13"/>
      <c r="X34" s="13"/>
    </row>
    <row r="35" spans="1:24" ht="12.75">
      <c r="A35" s="78"/>
      <c r="B35" s="79"/>
      <c r="C35" s="79"/>
      <c r="D35" s="79"/>
      <c r="E35" s="79"/>
      <c r="F35" s="80"/>
      <c r="G35" s="80"/>
      <c r="H35" s="81"/>
      <c r="I35" s="81"/>
      <c r="J35" s="80"/>
      <c r="K35" s="80"/>
      <c r="L35" s="80"/>
      <c r="M35" s="80"/>
      <c r="N35" s="81"/>
      <c r="O35" s="81"/>
      <c r="P35" s="81"/>
      <c r="Q35" s="81"/>
      <c r="R35" s="80"/>
      <c r="S35" s="80"/>
      <c r="T35" s="81"/>
      <c r="U35" s="81"/>
      <c r="V35" s="82"/>
      <c r="W35" s="13"/>
      <c r="X35" s="13"/>
    </row>
    <row r="36" spans="1:24" ht="12.75">
      <c r="A36" s="78"/>
      <c r="B36" s="79"/>
      <c r="C36" s="79"/>
      <c r="D36" s="79"/>
      <c r="E36" s="79"/>
      <c r="F36" s="80"/>
      <c r="G36" s="80"/>
      <c r="H36" s="81"/>
      <c r="I36" s="81"/>
      <c r="J36" s="80"/>
      <c r="K36" s="80"/>
      <c r="L36" s="80"/>
      <c r="M36" s="80"/>
      <c r="N36" s="81"/>
      <c r="O36" s="81"/>
      <c r="P36" s="81"/>
      <c r="Q36" s="81"/>
      <c r="R36" s="80"/>
      <c r="S36" s="80"/>
      <c r="T36" s="81"/>
      <c r="U36" s="81"/>
      <c r="V36" s="82"/>
      <c r="W36" s="13"/>
      <c r="X36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33">
    <cfRule type="cellIs" priority="6" dxfId="26" operator="equal" stopIfTrue="1">
      <formula>0</formula>
    </cfRule>
  </conditionalFormatting>
  <conditionalFormatting sqref="K27:K33">
    <cfRule type="cellIs" priority="5" dxfId="21" operator="equal" stopIfTrue="1">
      <formula>1</formula>
    </cfRule>
  </conditionalFormatting>
  <conditionalFormatting sqref="I4:I33 P4:Q33 U4:U33">
    <cfRule type="cellIs" priority="4" dxfId="24" operator="equal" stopIfTrue="1">
      <formula>0</formula>
    </cfRule>
  </conditionalFormatting>
  <conditionalFormatting sqref="G4:G33 S4:S33 L4:M33">
    <cfRule type="cellIs" priority="3" dxfId="2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X17"/>
  <sheetViews>
    <sheetView zoomScale="90" zoomScaleNormal="90" workbookViewId="0" topLeftCell="A1">
      <selection activeCell="Q48" sqref="Q48"/>
    </sheetView>
  </sheetViews>
  <sheetFormatPr defaultColWidth="9.140625" defaultRowHeight="12.75"/>
  <cols>
    <col min="1" max="1" width="6.8515625" style="1" customWidth="1"/>
    <col min="2" max="2" width="7.57421875" style="15" bestFit="1" customWidth="1"/>
    <col min="3" max="3" width="10.140625" style="15" bestFit="1" customWidth="1"/>
    <col min="4" max="4" width="14.57421875" style="15" bestFit="1" customWidth="1"/>
    <col min="5" max="5" width="13.8515625" style="15" bestFit="1" customWidth="1"/>
    <col min="6" max="6" width="3.8515625" style="1" customWidth="1"/>
    <col min="7" max="7" width="6.8515625" style="1" customWidth="1"/>
    <col min="8" max="8" width="3.8515625" style="1" customWidth="1"/>
    <col min="9" max="9" width="6.8515625" style="1" customWidth="1"/>
    <col min="10" max="10" width="3.8515625" style="1" customWidth="1"/>
    <col min="11" max="12" width="6.421875" style="1" customWidth="1"/>
    <col min="13" max="13" width="6.8515625" style="1" customWidth="1"/>
    <col min="14" max="16" width="3.8515625" style="1" customWidth="1"/>
    <col min="17" max="17" width="6.8515625" style="1" customWidth="1"/>
    <col min="18" max="18" width="3.8515625" style="1" customWidth="1"/>
    <col min="19" max="19" width="6.8515625" style="1" customWidth="1"/>
    <col min="20" max="20" width="3.8515625" style="1" customWidth="1"/>
    <col min="21" max="21" width="6.8515625" style="1" customWidth="1"/>
    <col min="22" max="22" width="2.57421875" style="1" customWidth="1"/>
    <col min="23" max="23" width="3.8515625" style="1" customWidth="1"/>
    <col min="24" max="24" width="6.8515625" style="1" customWidth="1"/>
    <col min="25" max="16384" width="9.140625" style="1" customWidth="1"/>
  </cols>
  <sheetData>
    <row r="1" spans="1:24" s="7" customFormat="1" ht="18">
      <c r="A1" s="83" t="s">
        <v>65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7" t="s">
        <v>54</v>
      </c>
      <c r="G2" s="98"/>
      <c r="H2" s="95" t="s">
        <v>55</v>
      </c>
      <c r="I2" s="96"/>
      <c r="J2" s="97" t="s">
        <v>56</v>
      </c>
      <c r="K2" s="97"/>
      <c r="L2" s="97"/>
      <c r="M2" s="98"/>
      <c r="N2" s="95" t="s">
        <v>57</v>
      </c>
      <c r="O2" s="95"/>
      <c r="P2" s="95"/>
      <c r="Q2" s="96"/>
      <c r="R2" s="97" t="s">
        <v>58</v>
      </c>
      <c r="S2" s="98"/>
      <c r="T2" s="95" t="s">
        <v>59</v>
      </c>
      <c r="U2" s="96"/>
      <c r="V2" s="28" t="s">
        <v>64</v>
      </c>
      <c r="W2" s="89"/>
      <c r="X2" s="89"/>
    </row>
    <row r="3" spans="1:24" s="7" customFormat="1" ht="12.75">
      <c r="A3" s="11" t="s">
        <v>5</v>
      </c>
      <c r="B3" s="22" t="s">
        <v>0</v>
      </c>
      <c r="C3" s="22" t="s">
        <v>1</v>
      </c>
      <c r="D3" s="26" t="s">
        <v>2</v>
      </c>
      <c r="E3" s="26" t="s">
        <v>3</v>
      </c>
      <c r="F3" s="6" t="s">
        <v>4</v>
      </c>
      <c r="G3" s="6" t="s">
        <v>5</v>
      </c>
      <c r="H3" s="8" t="s">
        <v>4</v>
      </c>
      <c r="I3" s="8" t="s">
        <v>5</v>
      </c>
      <c r="J3" s="6" t="s">
        <v>63</v>
      </c>
      <c r="K3" s="6" t="s">
        <v>60</v>
      </c>
      <c r="L3" s="6" t="s">
        <v>4</v>
      </c>
      <c r="M3" s="6" t="s">
        <v>5</v>
      </c>
      <c r="N3" s="8" t="s">
        <v>61</v>
      </c>
      <c r="O3" s="8" t="s">
        <v>62</v>
      </c>
      <c r="P3" s="8" t="s">
        <v>4</v>
      </c>
      <c r="Q3" s="8" t="s">
        <v>5</v>
      </c>
      <c r="R3" s="6" t="s">
        <v>4</v>
      </c>
      <c r="S3" s="6" t="s">
        <v>5</v>
      </c>
      <c r="T3" s="8" t="s">
        <v>4</v>
      </c>
      <c r="U3" s="8" t="s">
        <v>5</v>
      </c>
      <c r="V3" s="32" t="s">
        <v>4</v>
      </c>
      <c r="W3" s="21" t="s">
        <v>4</v>
      </c>
      <c r="X3" s="11" t="s">
        <v>5</v>
      </c>
    </row>
    <row r="4" spans="1:24" ht="12.75">
      <c r="A4" s="10">
        <v>1</v>
      </c>
      <c r="B4" s="23" t="s">
        <v>26</v>
      </c>
      <c r="C4" s="24" t="s">
        <v>27</v>
      </c>
      <c r="D4" s="27" t="s">
        <v>28</v>
      </c>
      <c r="E4" s="27" t="s">
        <v>44</v>
      </c>
      <c r="F4" s="5">
        <v>76</v>
      </c>
      <c r="G4" s="17">
        <v>7</v>
      </c>
      <c r="H4" s="4">
        <v>39</v>
      </c>
      <c r="I4" s="16">
        <v>3</v>
      </c>
      <c r="J4" s="4">
        <v>29</v>
      </c>
      <c r="K4" s="43">
        <v>28.22</v>
      </c>
      <c r="L4" s="31">
        <f aca="true" t="shared" si="0" ref="L4:L14">(J4*J4*J4*J4*J4)/K4/10000</f>
        <v>72.6830226789511</v>
      </c>
      <c r="M4" s="3">
        <v>1</v>
      </c>
      <c r="N4" s="4">
        <v>40</v>
      </c>
      <c r="O4" s="4">
        <v>50</v>
      </c>
      <c r="P4" s="4">
        <f aca="true" t="shared" si="1" ref="P4:P14">O4+N4</f>
        <v>90</v>
      </c>
      <c r="Q4" s="9">
        <v>3</v>
      </c>
      <c r="R4" s="4">
        <v>80</v>
      </c>
      <c r="S4" s="3">
        <v>1</v>
      </c>
      <c r="T4" s="4">
        <v>85</v>
      </c>
      <c r="U4" s="9">
        <v>1</v>
      </c>
      <c r="V4" s="20"/>
      <c r="W4" s="19">
        <f aca="true" t="shared" si="2" ref="W4:W14">IF((SUM(U4,S4,Q4,M4,I4,G4))=0,"NULA",SUM(U4,S4,Q4,M4,I4,G4))</f>
        <v>16</v>
      </c>
      <c r="X4" s="10">
        <f aca="true" t="shared" si="3" ref="X4:X14">A4</f>
        <v>1</v>
      </c>
    </row>
    <row r="5" spans="1:24" ht="12.75">
      <c r="A5" s="10">
        <v>2</v>
      </c>
      <c r="B5" s="23" t="s">
        <v>9</v>
      </c>
      <c r="C5" s="24" t="s">
        <v>10</v>
      </c>
      <c r="D5" s="27" t="s">
        <v>28</v>
      </c>
      <c r="E5" s="27" t="s">
        <v>16</v>
      </c>
      <c r="F5" s="5">
        <v>98</v>
      </c>
      <c r="G5" s="17">
        <v>1</v>
      </c>
      <c r="H5" s="4">
        <v>35</v>
      </c>
      <c r="I5" s="16">
        <v>5</v>
      </c>
      <c r="J5" s="4">
        <v>28</v>
      </c>
      <c r="K5" s="43">
        <v>24.65</v>
      </c>
      <c r="L5" s="31">
        <f t="shared" si="0"/>
        <v>69.81893711967547</v>
      </c>
      <c r="M5" s="3">
        <v>2</v>
      </c>
      <c r="N5" s="4">
        <v>45</v>
      </c>
      <c r="O5" s="4">
        <v>49</v>
      </c>
      <c r="P5" s="4">
        <f t="shared" si="1"/>
        <v>94</v>
      </c>
      <c r="Q5" s="9">
        <v>2</v>
      </c>
      <c r="R5" s="4">
        <v>80</v>
      </c>
      <c r="S5" s="3">
        <v>1</v>
      </c>
      <c r="T5" s="4">
        <v>75</v>
      </c>
      <c r="U5" s="9">
        <v>2</v>
      </c>
      <c r="V5" s="20"/>
      <c r="W5" s="19">
        <f t="shared" si="2"/>
        <v>13</v>
      </c>
      <c r="X5" s="10">
        <f t="shared" si="3"/>
        <v>2</v>
      </c>
    </row>
    <row r="6" spans="1:24" ht="12.75">
      <c r="A6" s="10">
        <v>3</v>
      </c>
      <c r="B6" s="23" t="s">
        <v>18</v>
      </c>
      <c r="C6" s="24" t="s">
        <v>19</v>
      </c>
      <c r="D6" s="27" t="s">
        <v>20</v>
      </c>
      <c r="E6" s="27" t="s">
        <v>16</v>
      </c>
      <c r="F6" s="5">
        <v>78</v>
      </c>
      <c r="G6" s="17">
        <v>4</v>
      </c>
      <c r="H6" s="4">
        <v>35</v>
      </c>
      <c r="I6" s="16">
        <v>5</v>
      </c>
      <c r="J6" s="4">
        <v>29</v>
      </c>
      <c r="K6" s="43">
        <v>30.6</v>
      </c>
      <c r="L6" s="31">
        <f t="shared" si="0"/>
        <v>67.02989869281045</v>
      </c>
      <c r="M6" s="3">
        <v>3</v>
      </c>
      <c r="N6" s="4">
        <v>45</v>
      </c>
      <c r="O6" s="4">
        <v>50</v>
      </c>
      <c r="P6" s="4">
        <f t="shared" si="1"/>
        <v>95</v>
      </c>
      <c r="Q6" s="9">
        <v>1</v>
      </c>
      <c r="R6" s="4">
        <v>80</v>
      </c>
      <c r="S6" s="3">
        <v>1</v>
      </c>
      <c r="T6" s="4">
        <v>65</v>
      </c>
      <c r="U6" s="9">
        <v>4</v>
      </c>
      <c r="V6" s="20"/>
      <c r="W6" s="19">
        <f t="shared" si="2"/>
        <v>18</v>
      </c>
      <c r="X6" s="10">
        <f t="shared" si="3"/>
        <v>3</v>
      </c>
    </row>
    <row r="7" spans="1:24" ht="12.75">
      <c r="A7" s="10">
        <v>4</v>
      </c>
      <c r="B7" s="24" t="s">
        <v>18</v>
      </c>
      <c r="C7" s="30" t="s">
        <v>49</v>
      </c>
      <c r="D7" s="29" t="s">
        <v>47</v>
      </c>
      <c r="E7" s="29" t="s">
        <v>48</v>
      </c>
      <c r="F7" s="5">
        <v>58</v>
      </c>
      <c r="G7" s="17">
        <v>10</v>
      </c>
      <c r="H7" s="4">
        <v>34</v>
      </c>
      <c r="I7" s="16">
        <v>7</v>
      </c>
      <c r="J7" s="4">
        <v>30</v>
      </c>
      <c r="K7" s="43">
        <v>39.4</v>
      </c>
      <c r="L7" s="31">
        <f t="shared" si="0"/>
        <v>61.675126903553306</v>
      </c>
      <c r="M7" s="3">
        <v>4</v>
      </c>
      <c r="N7" s="4">
        <v>33</v>
      </c>
      <c r="O7" s="4">
        <v>50</v>
      </c>
      <c r="P7" s="4">
        <f t="shared" si="1"/>
        <v>83</v>
      </c>
      <c r="Q7" s="9">
        <v>5</v>
      </c>
      <c r="R7" s="4">
        <v>57</v>
      </c>
      <c r="S7" s="3">
        <v>9</v>
      </c>
      <c r="T7" s="4">
        <v>75</v>
      </c>
      <c r="U7" s="9">
        <v>2</v>
      </c>
      <c r="V7" s="20"/>
      <c r="W7" s="19">
        <f t="shared" si="2"/>
        <v>37</v>
      </c>
      <c r="X7" s="10">
        <f t="shared" si="3"/>
        <v>4</v>
      </c>
    </row>
    <row r="8" spans="1:24" ht="12.75">
      <c r="A8" s="10">
        <v>5</v>
      </c>
      <c r="B8" s="23" t="s">
        <v>7</v>
      </c>
      <c r="C8" s="24" t="s">
        <v>8</v>
      </c>
      <c r="D8" s="27" t="s">
        <v>30</v>
      </c>
      <c r="E8" s="27" t="s">
        <v>66</v>
      </c>
      <c r="F8" s="5">
        <v>78</v>
      </c>
      <c r="G8" s="17">
        <v>4</v>
      </c>
      <c r="H8" s="4">
        <v>40</v>
      </c>
      <c r="I8" s="16">
        <v>1</v>
      </c>
      <c r="J8" s="4">
        <v>27</v>
      </c>
      <c r="K8" s="43">
        <v>41.13</v>
      </c>
      <c r="L8" s="31">
        <f t="shared" si="0"/>
        <v>34.886717724288836</v>
      </c>
      <c r="M8" s="3">
        <v>5</v>
      </c>
      <c r="N8" s="4">
        <v>28</v>
      </c>
      <c r="O8" s="4">
        <v>43</v>
      </c>
      <c r="P8" s="4">
        <f t="shared" si="1"/>
        <v>71</v>
      </c>
      <c r="Q8" s="9">
        <v>8</v>
      </c>
      <c r="R8" s="4">
        <v>75</v>
      </c>
      <c r="S8" s="3">
        <v>5</v>
      </c>
      <c r="T8" s="4">
        <v>58</v>
      </c>
      <c r="U8" s="9">
        <v>5</v>
      </c>
      <c r="V8" s="20"/>
      <c r="W8" s="19">
        <f t="shared" si="2"/>
        <v>28</v>
      </c>
      <c r="X8" s="10">
        <f t="shared" si="3"/>
        <v>5</v>
      </c>
    </row>
    <row r="9" spans="1:24" ht="12.75">
      <c r="A9" s="10">
        <v>6</v>
      </c>
      <c r="B9" s="23" t="s">
        <v>6</v>
      </c>
      <c r="C9" s="24" t="s">
        <v>13</v>
      </c>
      <c r="D9" s="27" t="s">
        <v>14</v>
      </c>
      <c r="E9" s="27" t="s">
        <v>44</v>
      </c>
      <c r="F9" s="5">
        <v>77</v>
      </c>
      <c r="G9" s="17">
        <v>6</v>
      </c>
      <c r="H9" s="4">
        <v>29</v>
      </c>
      <c r="I9" s="16">
        <v>9</v>
      </c>
      <c r="J9" s="4">
        <v>25</v>
      </c>
      <c r="K9" s="43">
        <v>28.62</v>
      </c>
      <c r="L9" s="31">
        <f t="shared" si="0"/>
        <v>34.12168064290706</v>
      </c>
      <c r="M9" s="3">
        <v>6</v>
      </c>
      <c r="N9" s="4">
        <v>33</v>
      </c>
      <c r="O9" s="4">
        <v>47</v>
      </c>
      <c r="P9" s="4">
        <f t="shared" si="1"/>
        <v>80</v>
      </c>
      <c r="Q9" s="9">
        <v>6</v>
      </c>
      <c r="R9" s="4">
        <v>75</v>
      </c>
      <c r="S9" s="3">
        <v>5</v>
      </c>
      <c r="T9" s="4">
        <v>0</v>
      </c>
      <c r="U9" s="9">
        <v>11</v>
      </c>
      <c r="V9" s="20"/>
      <c r="W9" s="19">
        <f t="shared" si="2"/>
        <v>43</v>
      </c>
      <c r="X9" s="10">
        <f t="shared" si="3"/>
        <v>6</v>
      </c>
    </row>
    <row r="10" spans="1:24" ht="12.75">
      <c r="A10" s="10">
        <v>7</v>
      </c>
      <c r="B10" s="23" t="s">
        <v>11</v>
      </c>
      <c r="C10" s="24" t="s">
        <v>12</v>
      </c>
      <c r="D10" s="27" t="s">
        <v>15</v>
      </c>
      <c r="E10" s="27" t="s">
        <v>16</v>
      </c>
      <c r="F10" s="5">
        <v>88</v>
      </c>
      <c r="G10" s="17">
        <v>2</v>
      </c>
      <c r="H10" s="4">
        <v>40</v>
      </c>
      <c r="I10" s="16">
        <v>1</v>
      </c>
      <c r="J10" s="4">
        <v>25</v>
      </c>
      <c r="K10" s="43">
        <v>32.28</v>
      </c>
      <c r="L10" s="31">
        <f t="shared" si="0"/>
        <v>30.252865551425028</v>
      </c>
      <c r="M10" s="3">
        <v>7</v>
      </c>
      <c r="N10" s="4">
        <v>19</v>
      </c>
      <c r="O10" s="4">
        <v>47</v>
      </c>
      <c r="P10" s="4">
        <f t="shared" si="1"/>
        <v>66</v>
      </c>
      <c r="Q10" s="9">
        <v>9</v>
      </c>
      <c r="R10" s="4">
        <v>80</v>
      </c>
      <c r="S10" s="3">
        <v>1</v>
      </c>
      <c r="T10" s="4">
        <v>35</v>
      </c>
      <c r="U10" s="9">
        <v>9</v>
      </c>
      <c r="V10" s="20"/>
      <c r="W10" s="19">
        <f t="shared" si="2"/>
        <v>29</v>
      </c>
      <c r="X10" s="10">
        <f t="shared" si="3"/>
        <v>7</v>
      </c>
    </row>
    <row r="11" spans="1:24" ht="12.75">
      <c r="A11" s="10">
        <v>8</v>
      </c>
      <c r="B11" s="23" t="s">
        <v>38</v>
      </c>
      <c r="C11" s="24" t="s">
        <v>88</v>
      </c>
      <c r="D11" s="27" t="s">
        <v>28</v>
      </c>
      <c r="E11" s="27" t="s">
        <v>50</v>
      </c>
      <c r="F11" s="5">
        <v>75</v>
      </c>
      <c r="G11" s="17">
        <v>8</v>
      </c>
      <c r="H11" s="4">
        <v>27</v>
      </c>
      <c r="I11" s="16">
        <v>10</v>
      </c>
      <c r="J11" s="4">
        <v>22</v>
      </c>
      <c r="K11" s="43">
        <v>25.65</v>
      </c>
      <c r="L11" s="31">
        <f t="shared" si="0"/>
        <v>20.092132553606238</v>
      </c>
      <c r="M11" s="3">
        <v>8</v>
      </c>
      <c r="N11" s="4">
        <v>32</v>
      </c>
      <c r="O11" s="4">
        <v>47</v>
      </c>
      <c r="P11" s="4">
        <f t="shared" si="1"/>
        <v>79</v>
      </c>
      <c r="Q11" s="9">
        <v>7</v>
      </c>
      <c r="R11" s="4">
        <v>51</v>
      </c>
      <c r="S11" s="3">
        <v>10</v>
      </c>
      <c r="T11" s="4">
        <v>26</v>
      </c>
      <c r="U11" s="9">
        <v>10</v>
      </c>
      <c r="V11" s="20"/>
      <c r="W11" s="19">
        <f t="shared" si="2"/>
        <v>53</v>
      </c>
      <c r="X11" s="10">
        <f t="shared" si="3"/>
        <v>8</v>
      </c>
    </row>
    <row r="12" spans="1:24" ht="12.75">
      <c r="A12" s="10">
        <v>9</v>
      </c>
      <c r="B12" s="23" t="s">
        <v>67</v>
      </c>
      <c r="C12" s="24" t="s">
        <v>89</v>
      </c>
      <c r="D12" s="27" t="s">
        <v>68</v>
      </c>
      <c r="E12" s="27" t="s">
        <v>69</v>
      </c>
      <c r="F12" s="5">
        <v>71</v>
      </c>
      <c r="G12" s="17">
        <v>9</v>
      </c>
      <c r="H12" s="4">
        <v>23</v>
      </c>
      <c r="I12" s="16">
        <v>11</v>
      </c>
      <c r="J12" s="4">
        <v>23</v>
      </c>
      <c r="K12" s="43">
        <v>35.18</v>
      </c>
      <c r="L12" s="31">
        <f t="shared" si="0"/>
        <v>18.295460488914156</v>
      </c>
      <c r="M12" s="3">
        <v>9</v>
      </c>
      <c r="N12" s="4">
        <v>16</v>
      </c>
      <c r="O12" s="4">
        <v>48</v>
      </c>
      <c r="P12" s="4">
        <f t="shared" si="1"/>
        <v>64</v>
      </c>
      <c r="Q12" s="9">
        <v>10</v>
      </c>
      <c r="R12" s="4">
        <v>45</v>
      </c>
      <c r="S12" s="3">
        <v>11</v>
      </c>
      <c r="T12" s="4">
        <v>42</v>
      </c>
      <c r="U12" s="9">
        <v>8</v>
      </c>
      <c r="V12" s="20"/>
      <c r="W12" s="19">
        <f t="shared" si="2"/>
        <v>58</v>
      </c>
      <c r="X12" s="10">
        <f t="shared" si="3"/>
        <v>9</v>
      </c>
    </row>
    <row r="13" spans="1:24" ht="12.75">
      <c r="A13" s="10">
        <v>10</v>
      </c>
      <c r="B13" s="23" t="s">
        <v>42</v>
      </c>
      <c r="C13" s="24" t="s">
        <v>43</v>
      </c>
      <c r="D13" s="27" t="s">
        <v>45</v>
      </c>
      <c r="E13" s="27" t="s">
        <v>46</v>
      </c>
      <c r="F13" s="5">
        <v>86</v>
      </c>
      <c r="G13" s="17">
        <v>3</v>
      </c>
      <c r="H13" s="4">
        <v>34</v>
      </c>
      <c r="I13" s="16">
        <v>7</v>
      </c>
      <c r="J13" s="4">
        <v>17</v>
      </c>
      <c r="K13" s="43">
        <v>37.5</v>
      </c>
      <c r="L13" s="31">
        <f t="shared" si="0"/>
        <v>3.7862853333333333</v>
      </c>
      <c r="M13" s="3">
        <v>10</v>
      </c>
      <c r="N13" s="4">
        <v>45</v>
      </c>
      <c r="O13" s="4">
        <v>44</v>
      </c>
      <c r="P13" s="4">
        <f t="shared" si="1"/>
        <v>89</v>
      </c>
      <c r="Q13" s="9">
        <v>4</v>
      </c>
      <c r="R13" s="4">
        <v>72</v>
      </c>
      <c r="S13" s="3">
        <v>7</v>
      </c>
      <c r="T13" s="4">
        <v>54</v>
      </c>
      <c r="U13" s="9">
        <v>7</v>
      </c>
      <c r="V13" s="20"/>
      <c r="W13" s="19">
        <f t="shared" si="2"/>
        <v>38</v>
      </c>
      <c r="X13" s="10">
        <f t="shared" si="3"/>
        <v>10</v>
      </c>
    </row>
    <row r="14" spans="1:24" ht="12.75">
      <c r="A14" s="10">
        <v>11</v>
      </c>
      <c r="B14" s="23" t="s">
        <v>21</v>
      </c>
      <c r="C14" s="24" t="s">
        <v>29</v>
      </c>
      <c r="D14" s="27" t="s">
        <v>30</v>
      </c>
      <c r="E14" s="27" t="s">
        <v>36</v>
      </c>
      <c r="F14" s="5">
        <v>54</v>
      </c>
      <c r="G14" s="17">
        <v>11</v>
      </c>
      <c r="H14" s="4">
        <v>39</v>
      </c>
      <c r="I14" s="16">
        <v>3</v>
      </c>
      <c r="J14" s="4">
        <v>9</v>
      </c>
      <c r="K14" s="43">
        <v>35.19</v>
      </c>
      <c r="L14" s="31">
        <f t="shared" si="0"/>
        <v>0.16780051150895142</v>
      </c>
      <c r="M14" s="3">
        <v>11</v>
      </c>
      <c r="N14" s="4">
        <v>12</v>
      </c>
      <c r="O14" s="4">
        <v>49</v>
      </c>
      <c r="P14" s="4">
        <f t="shared" si="1"/>
        <v>61</v>
      </c>
      <c r="Q14" s="9">
        <v>11</v>
      </c>
      <c r="R14" s="4">
        <v>68</v>
      </c>
      <c r="S14" s="3">
        <v>8</v>
      </c>
      <c r="T14" s="4">
        <v>58</v>
      </c>
      <c r="U14" s="9">
        <v>5</v>
      </c>
      <c r="V14" s="20"/>
      <c r="W14" s="19">
        <f t="shared" si="2"/>
        <v>49</v>
      </c>
      <c r="X14" s="10">
        <f t="shared" si="3"/>
        <v>11</v>
      </c>
    </row>
    <row r="15" spans="1:24" ht="12.75">
      <c r="A15" s="14"/>
      <c r="B15" s="25"/>
      <c r="C15" s="25"/>
      <c r="D15" s="25"/>
      <c r="E15" s="25"/>
      <c r="F15" s="2"/>
      <c r="G15" s="2"/>
      <c r="H15" s="12"/>
      <c r="I15" s="12"/>
      <c r="J15" s="2"/>
      <c r="K15" s="2"/>
      <c r="L15" s="2"/>
      <c r="M15" s="2"/>
      <c r="N15" s="12"/>
      <c r="O15" s="12"/>
      <c r="P15" s="12"/>
      <c r="Q15" s="12"/>
      <c r="R15" s="12"/>
      <c r="S15" s="12"/>
      <c r="T15" s="2"/>
      <c r="U15" s="2"/>
      <c r="V15" s="2"/>
      <c r="W15" s="13"/>
      <c r="X15" s="13"/>
    </row>
    <row r="16" spans="1:24" ht="12.75">
      <c r="A16" s="14"/>
      <c r="B16" s="25"/>
      <c r="C16" s="25"/>
      <c r="D16" s="25"/>
      <c r="E16" s="25"/>
      <c r="F16" s="2"/>
      <c r="G16" s="2"/>
      <c r="H16" s="12"/>
      <c r="I16" s="12"/>
      <c r="J16" s="2"/>
      <c r="K16" s="2"/>
      <c r="L16" s="2"/>
      <c r="M16" s="2"/>
      <c r="N16" s="12"/>
      <c r="O16" s="12"/>
      <c r="P16" s="12"/>
      <c r="Q16" s="12"/>
      <c r="R16" s="12"/>
      <c r="S16" s="12"/>
      <c r="T16" s="2"/>
      <c r="U16" s="2"/>
      <c r="V16" s="2"/>
      <c r="W16" s="13"/>
      <c r="X16" s="13"/>
    </row>
    <row r="17" spans="1:24" ht="12.75">
      <c r="A17" s="14"/>
      <c r="B17" s="25"/>
      <c r="C17" s="25"/>
      <c r="D17" s="25"/>
      <c r="E17" s="25"/>
      <c r="F17" s="2"/>
      <c r="G17" s="2"/>
      <c r="H17" s="12"/>
      <c r="I17" s="12"/>
      <c r="J17" s="2"/>
      <c r="K17" s="2"/>
      <c r="L17" s="2"/>
      <c r="M17" s="2"/>
      <c r="N17" s="12"/>
      <c r="O17" s="12"/>
      <c r="P17" s="12"/>
      <c r="Q17" s="12"/>
      <c r="R17" s="12"/>
      <c r="S17" s="12"/>
      <c r="T17" s="2"/>
      <c r="U17" s="2"/>
      <c r="V17" s="2"/>
      <c r="W17" s="13"/>
      <c r="X17" s="13"/>
    </row>
  </sheetData>
  <sheetProtection/>
  <mergeCells count="10">
    <mergeCell ref="T2:U2"/>
    <mergeCell ref="F1:V1"/>
    <mergeCell ref="A1:E1"/>
    <mergeCell ref="W1:X2"/>
    <mergeCell ref="A2:E2"/>
    <mergeCell ref="F2:G2"/>
    <mergeCell ref="H2:I2"/>
    <mergeCell ref="J2:M2"/>
    <mergeCell ref="N2:Q2"/>
    <mergeCell ref="R2:S2"/>
  </mergeCells>
  <conditionalFormatting sqref="W4:W14">
    <cfRule type="cellIs" priority="3" dxfId="1" operator="between" stopIfTrue="1">
      <formula>1</formula>
      <formula>500</formula>
    </cfRule>
  </conditionalFormatting>
  <conditionalFormatting sqref="P4:P14">
    <cfRule type="cellIs" priority="1" dxfId="21" operator="equal" stopIfTrue="1">
      <formula>0</formula>
    </cfRule>
  </conditionalFormatting>
  <conditionalFormatting sqref="L4:L14">
    <cfRule type="cellIs" priority="6" dxfId="2" operator="between" stopIfTrue="1">
      <formula>0.000001</formula>
      <formula>500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>
    <tabColor theme="6" tint="-0.24997000396251678"/>
    <pageSetUpPr fitToPage="1"/>
  </sheetPr>
  <dimension ref="A1:X26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6.8515625" style="1" customWidth="1"/>
    <col min="2" max="2" width="9.140625" style="15" bestFit="1" customWidth="1"/>
    <col min="3" max="3" width="14.8515625" style="15" customWidth="1"/>
    <col min="4" max="4" width="14.57421875" style="15" bestFit="1" customWidth="1"/>
    <col min="5" max="5" width="13.8515625" style="15" bestFit="1" customWidth="1"/>
    <col min="6" max="6" width="3.8515625" style="1" customWidth="1"/>
    <col min="7" max="7" width="6.8515625" style="1" bestFit="1" customWidth="1"/>
    <col min="8" max="8" width="3.8515625" style="1" customWidth="1"/>
    <col min="9" max="9" width="6.8515625" style="1" bestFit="1" customWidth="1"/>
    <col min="10" max="10" width="5.140625" style="1" customWidth="1"/>
    <col min="11" max="11" width="6.7109375" style="1" customWidth="1"/>
    <col min="12" max="12" width="7.00390625" style="1" customWidth="1"/>
    <col min="13" max="13" width="6.8515625" style="1" bestFit="1" customWidth="1"/>
    <col min="14" max="16" width="3.8515625" style="1" customWidth="1"/>
    <col min="17" max="17" width="6.8515625" style="1" bestFit="1" customWidth="1"/>
    <col min="18" max="18" width="3.8515625" style="1" customWidth="1"/>
    <col min="19" max="19" width="6.8515625" style="1" bestFit="1" customWidth="1"/>
    <col min="20" max="20" width="3.8515625" style="1" customWidth="1"/>
    <col min="21" max="21" width="6.8515625" style="1" bestFit="1" customWidth="1"/>
    <col min="22" max="22" width="2.57421875" style="1" customWidth="1"/>
    <col min="23" max="23" width="6.00390625" style="1" bestFit="1" customWidth="1"/>
    <col min="24" max="24" width="6.8515625" style="1" bestFit="1" customWidth="1"/>
    <col min="25" max="16384" width="9.140625" style="1" customWidth="1"/>
  </cols>
  <sheetData>
    <row r="1" spans="1:24" s="7" customFormat="1" ht="18">
      <c r="A1" s="83" t="s">
        <v>90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7" t="s">
        <v>54</v>
      </c>
      <c r="G2" s="98"/>
      <c r="H2" s="95" t="s">
        <v>55</v>
      </c>
      <c r="I2" s="96"/>
      <c r="J2" s="97" t="s">
        <v>56</v>
      </c>
      <c r="K2" s="97"/>
      <c r="L2" s="97"/>
      <c r="M2" s="98"/>
      <c r="N2" s="95" t="s">
        <v>57</v>
      </c>
      <c r="O2" s="95"/>
      <c r="P2" s="95"/>
      <c r="Q2" s="96"/>
      <c r="R2" s="97" t="s">
        <v>118</v>
      </c>
      <c r="S2" s="98"/>
      <c r="T2" s="95" t="s">
        <v>59</v>
      </c>
      <c r="U2" s="96"/>
      <c r="V2" s="28" t="s">
        <v>64</v>
      </c>
      <c r="W2" s="89"/>
      <c r="X2" s="89"/>
    </row>
    <row r="3" spans="1:24" s="7" customFormat="1" ht="12.75">
      <c r="A3" s="11" t="s">
        <v>5</v>
      </c>
      <c r="B3" s="22" t="s">
        <v>0</v>
      </c>
      <c r="C3" s="22" t="s">
        <v>1</v>
      </c>
      <c r="D3" s="26" t="s">
        <v>2</v>
      </c>
      <c r="E3" s="26" t="s">
        <v>3</v>
      </c>
      <c r="F3" s="6" t="s">
        <v>4</v>
      </c>
      <c r="G3" s="6" t="s">
        <v>5</v>
      </c>
      <c r="H3" s="8" t="s">
        <v>4</v>
      </c>
      <c r="I3" s="8" t="s">
        <v>5</v>
      </c>
      <c r="J3" s="6" t="s">
        <v>63</v>
      </c>
      <c r="K3" s="6" t="s">
        <v>60</v>
      </c>
      <c r="L3" s="6" t="s">
        <v>4</v>
      </c>
      <c r="M3" s="6" t="s">
        <v>5</v>
      </c>
      <c r="N3" s="8" t="s">
        <v>61</v>
      </c>
      <c r="O3" s="8" t="s">
        <v>62</v>
      </c>
      <c r="P3" s="8" t="s">
        <v>4</v>
      </c>
      <c r="Q3" s="8" t="s">
        <v>5</v>
      </c>
      <c r="R3" s="6" t="s">
        <v>4</v>
      </c>
      <c r="S3" s="6" t="s">
        <v>5</v>
      </c>
      <c r="T3" s="8" t="s">
        <v>4</v>
      </c>
      <c r="U3" s="8" t="s">
        <v>5</v>
      </c>
      <c r="V3" s="32" t="s">
        <v>4</v>
      </c>
      <c r="W3" s="21" t="s">
        <v>4</v>
      </c>
      <c r="X3" s="11" t="s">
        <v>5</v>
      </c>
    </row>
    <row r="4" spans="1:24" ht="12.75">
      <c r="A4" s="10">
        <v>1</v>
      </c>
      <c r="B4" s="23" t="s">
        <v>18</v>
      </c>
      <c r="C4" s="30" t="s">
        <v>111</v>
      </c>
      <c r="D4" s="27" t="s">
        <v>39</v>
      </c>
      <c r="E4" s="27" t="s">
        <v>50</v>
      </c>
      <c r="F4" s="5">
        <v>99</v>
      </c>
      <c r="G4" s="17">
        <v>1</v>
      </c>
      <c r="H4" s="4">
        <v>36</v>
      </c>
      <c r="I4" s="16">
        <v>8</v>
      </c>
      <c r="J4" s="4">
        <v>20</v>
      </c>
      <c r="K4" s="4">
        <v>25.13</v>
      </c>
      <c r="L4" s="31">
        <f aca="true" t="shared" si="0" ref="L4:L23">(J4*J4*J4*J4*J4)/K4/10000</f>
        <v>12.733784321528054</v>
      </c>
      <c r="M4" s="3">
        <v>18</v>
      </c>
      <c r="N4" s="4">
        <v>44</v>
      </c>
      <c r="O4" s="4">
        <v>47</v>
      </c>
      <c r="P4" s="4">
        <f aca="true" t="shared" si="1" ref="P4:P23">N4+O4</f>
        <v>91</v>
      </c>
      <c r="Q4" s="9">
        <v>3</v>
      </c>
      <c r="R4" s="4">
        <v>4</v>
      </c>
      <c r="S4" s="3">
        <v>2</v>
      </c>
      <c r="T4" s="4">
        <v>47</v>
      </c>
      <c r="U4" s="9">
        <v>7</v>
      </c>
      <c r="V4" s="20">
        <v>1</v>
      </c>
      <c r="W4" s="19">
        <f aca="true" t="shared" si="2" ref="W4:W23">IF((SUM(U4,S4,Q4,M4,I4,G4))=0,"NULA",SUM(U4,S4,Q4,M4,I4,G4))</f>
        <v>39</v>
      </c>
      <c r="X4" s="10">
        <f aca="true" t="shared" si="3" ref="X4:X23">A4</f>
        <v>1</v>
      </c>
    </row>
    <row r="5" spans="1:24" ht="12.75">
      <c r="A5" s="10">
        <v>2</v>
      </c>
      <c r="B5" s="23" t="s">
        <v>26</v>
      </c>
      <c r="C5" s="30" t="s">
        <v>98</v>
      </c>
      <c r="D5" s="27" t="s">
        <v>28</v>
      </c>
      <c r="E5" s="27" t="s">
        <v>44</v>
      </c>
      <c r="F5" s="5">
        <v>98</v>
      </c>
      <c r="G5" s="17">
        <v>3</v>
      </c>
      <c r="H5" s="4">
        <v>39</v>
      </c>
      <c r="I5" s="16">
        <v>1</v>
      </c>
      <c r="J5" s="4">
        <v>29</v>
      </c>
      <c r="K5" s="4">
        <v>29.87</v>
      </c>
      <c r="L5" s="31">
        <f t="shared" si="0"/>
        <v>68.66805825242717</v>
      </c>
      <c r="M5" s="3">
        <v>2</v>
      </c>
      <c r="N5" s="4">
        <v>32</v>
      </c>
      <c r="O5" s="4">
        <v>49</v>
      </c>
      <c r="P5" s="4">
        <f t="shared" si="1"/>
        <v>81</v>
      </c>
      <c r="Q5" s="9">
        <v>7</v>
      </c>
      <c r="R5" s="4">
        <v>4</v>
      </c>
      <c r="S5" s="3">
        <v>2</v>
      </c>
      <c r="T5" s="4">
        <v>75</v>
      </c>
      <c r="U5" s="9">
        <v>1</v>
      </c>
      <c r="V5" s="20"/>
      <c r="W5" s="19">
        <f t="shared" si="2"/>
        <v>16</v>
      </c>
      <c r="X5" s="10">
        <f t="shared" si="3"/>
        <v>2</v>
      </c>
    </row>
    <row r="6" spans="1:24" ht="12.75">
      <c r="A6" s="10">
        <v>3</v>
      </c>
      <c r="B6" s="23" t="s">
        <v>11</v>
      </c>
      <c r="C6" s="30" t="s">
        <v>112</v>
      </c>
      <c r="D6" s="27" t="s">
        <v>15</v>
      </c>
      <c r="E6" s="27" t="s">
        <v>16</v>
      </c>
      <c r="F6" s="5">
        <v>79</v>
      </c>
      <c r="G6" s="17">
        <v>9</v>
      </c>
      <c r="H6" s="4">
        <v>37</v>
      </c>
      <c r="I6" s="16">
        <v>4</v>
      </c>
      <c r="J6" s="4">
        <v>27</v>
      </c>
      <c r="K6" s="4">
        <v>28.63</v>
      </c>
      <c r="L6" s="31">
        <f t="shared" si="0"/>
        <v>50.11843171498428</v>
      </c>
      <c r="M6" s="3">
        <v>8</v>
      </c>
      <c r="N6" s="4">
        <v>39</v>
      </c>
      <c r="O6" s="4">
        <v>47</v>
      </c>
      <c r="P6" s="4">
        <f t="shared" si="1"/>
        <v>86</v>
      </c>
      <c r="Q6" s="9">
        <v>6</v>
      </c>
      <c r="R6" s="4">
        <v>3</v>
      </c>
      <c r="S6" s="3">
        <v>5</v>
      </c>
      <c r="T6" s="4">
        <v>46</v>
      </c>
      <c r="U6" s="9">
        <v>8</v>
      </c>
      <c r="V6" s="20"/>
      <c r="W6" s="19">
        <f t="shared" si="2"/>
        <v>40</v>
      </c>
      <c r="X6" s="10">
        <f t="shared" si="3"/>
        <v>3</v>
      </c>
    </row>
    <row r="7" spans="1:24" ht="12.75">
      <c r="A7" s="10">
        <v>4</v>
      </c>
      <c r="B7" s="23" t="s">
        <v>18</v>
      </c>
      <c r="C7" s="30" t="s">
        <v>99</v>
      </c>
      <c r="D7" s="27" t="s">
        <v>92</v>
      </c>
      <c r="E7" s="27">
        <v>456</v>
      </c>
      <c r="F7" s="5">
        <v>87</v>
      </c>
      <c r="G7" s="17">
        <v>6</v>
      </c>
      <c r="H7" s="4">
        <v>30</v>
      </c>
      <c r="I7" s="16">
        <v>16</v>
      </c>
      <c r="J7" s="4">
        <v>26</v>
      </c>
      <c r="K7" s="4">
        <v>65.33</v>
      </c>
      <c r="L7" s="31">
        <f t="shared" si="0"/>
        <v>18.186707485075768</v>
      </c>
      <c r="M7" s="3">
        <v>17</v>
      </c>
      <c r="N7" s="4">
        <v>34</v>
      </c>
      <c r="O7" s="4">
        <v>35</v>
      </c>
      <c r="P7" s="4">
        <f t="shared" si="1"/>
        <v>69</v>
      </c>
      <c r="Q7" s="9">
        <v>17</v>
      </c>
      <c r="R7" s="4">
        <v>3</v>
      </c>
      <c r="S7" s="3">
        <v>5</v>
      </c>
      <c r="T7" s="4">
        <v>29</v>
      </c>
      <c r="U7" s="9">
        <v>15</v>
      </c>
      <c r="V7" s="20"/>
      <c r="W7" s="19">
        <f t="shared" si="2"/>
        <v>76</v>
      </c>
      <c r="X7" s="10">
        <f t="shared" si="3"/>
        <v>4</v>
      </c>
    </row>
    <row r="8" spans="1:24" ht="12.75">
      <c r="A8" s="10">
        <v>5</v>
      </c>
      <c r="B8" s="23" t="s">
        <v>40</v>
      </c>
      <c r="C8" s="30" t="s">
        <v>100</v>
      </c>
      <c r="D8" s="29" t="s">
        <v>41</v>
      </c>
      <c r="E8" s="29" t="s">
        <v>17</v>
      </c>
      <c r="F8" s="5">
        <v>65</v>
      </c>
      <c r="G8" s="17">
        <v>15</v>
      </c>
      <c r="H8" s="4">
        <v>37</v>
      </c>
      <c r="I8" s="16">
        <v>4</v>
      </c>
      <c r="J8" s="4">
        <v>23</v>
      </c>
      <c r="K8" s="4">
        <v>25.78</v>
      </c>
      <c r="L8" s="31">
        <f t="shared" si="0"/>
        <v>24.966419705197826</v>
      </c>
      <c r="M8" s="3">
        <v>16</v>
      </c>
      <c r="N8" s="4">
        <v>32</v>
      </c>
      <c r="O8" s="4">
        <v>47</v>
      </c>
      <c r="P8" s="4">
        <f t="shared" si="1"/>
        <v>79</v>
      </c>
      <c r="Q8" s="9">
        <v>9</v>
      </c>
      <c r="R8" s="4">
        <v>3</v>
      </c>
      <c r="S8" s="3">
        <v>5</v>
      </c>
      <c r="T8" s="4">
        <v>68</v>
      </c>
      <c r="U8" s="9">
        <v>2</v>
      </c>
      <c r="V8" s="20"/>
      <c r="W8" s="19">
        <f t="shared" si="2"/>
        <v>51</v>
      </c>
      <c r="X8" s="10">
        <f t="shared" si="3"/>
        <v>5</v>
      </c>
    </row>
    <row r="9" spans="1:24" ht="12.75">
      <c r="A9" s="10">
        <v>6</v>
      </c>
      <c r="B9" s="23" t="s">
        <v>7</v>
      </c>
      <c r="C9" s="30" t="s">
        <v>101</v>
      </c>
      <c r="D9" s="27" t="s">
        <v>30</v>
      </c>
      <c r="E9" s="27" t="s">
        <v>66</v>
      </c>
      <c r="F9" s="5">
        <v>67</v>
      </c>
      <c r="G9" s="17">
        <v>14</v>
      </c>
      <c r="H9" s="4">
        <v>37</v>
      </c>
      <c r="I9" s="16">
        <v>4</v>
      </c>
      <c r="J9" s="4">
        <v>27</v>
      </c>
      <c r="K9" s="4">
        <v>31.59</v>
      </c>
      <c r="L9" s="31">
        <f t="shared" si="0"/>
        <v>45.42230769230769</v>
      </c>
      <c r="M9" s="3">
        <v>9</v>
      </c>
      <c r="N9" s="4">
        <v>35</v>
      </c>
      <c r="O9" s="4">
        <v>43</v>
      </c>
      <c r="P9" s="4">
        <f t="shared" si="1"/>
        <v>78</v>
      </c>
      <c r="Q9" s="9">
        <v>11</v>
      </c>
      <c r="R9" s="4">
        <v>5</v>
      </c>
      <c r="S9" s="3">
        <v>1</v>
      </c>
      <c r="T9" s="4">
        <v>32</v>
      </c>
      <c r="U9" s="9">
        <v>13</v>
      </c>
      <c r="V9" s="20">
        <v>1</v>
      </c>
      <c r="W9" s="19">
        <f t="shared" si="2"/>
        <v>52</v>
      </c>
      <c r="X9" s="10">
        <f t="shared" si="3"/>
        <v>6</v>
      </c>
    </row>
    <row r="10" spans="1:24" ht="12.75">
      <c r="A10" s="10">
        <v>7</v>
      </c>
      <c r="B10" s="23" t="s">
        <v>91</v>
      </c>
      <c r="C10" s="30" t="s">
        <v>102</v>
      </c>
      <c r="D10" s="27" t="s">
        <v>116</v>
      </c>
      <c r="E10" s="27" t="s">
        <v>17</v>
      </c>
      <c r="F10" s="5">
        <v>37</v>
      </c>
      <c r="G10" s="17">
        <v>19</v>
      </c>
      <c r="H10" s="4">
        <v>16</v>
      </c>
      <c r="I10" s="16">
        <v>19</v>
      </c>
      <c r="J10" s="4">
        <v>17</v>
      </c>
      <c r="K10" s="4">
        <v>22.97</v>
      </c>
      <c r="L10" s="31">
        <f t="shared" si="0"/>
        <v>6.181353939921637</v>
      </c>
      <c r="M10" s="3">
        <v>19</v>
      </c>
      <c r="N10" s="4">
        <v>38</v>
      </c>
      <c r="O10" s="4">
        <v>37</v>
      </c>
      <c r="P10" s="4">
        <f t="shared" si="1"/>
        <v>75</v>
      </c>
      <c r="Q10" s="9">
        <v>14</v>
      </c>
      <c r="R10" s="4">
        <v>1</v>
      </c>
      <c r="S10" s="3">
        <v>15</v>
      </c>
      <c r="T10" s="4">
        <v>0</v>
      </c>
      <c r="U10" s="9">
        <v>18</v>
      </c>
      <c r="V10" s="20"/>
      <c r="W10" s="19">
        <f t="shared" si="2"/>
        <v>104</v>
      </c>
      <c r="X10" s="10">
        <f t="shared" si="3"/>
        <v>7</v>
      </c>
    </row>
    <row r="11" spans="1:24" ht="12.75">
      <c r="A11" s="10">
        <v>8</v>
      </c>
      <c r="B11" s="23" t="s">
        <v>26</v>
      </c>
      <c r="C11" s="30" t="s">
        <v>103</v>
      </c>
      <c r="D11" s="27" t="s">
        <v>93</v>
      </c>
      <c r="E11" s="27" t="s">
        <v>50</v>
      </c>
      <c r="F11" s="5">
        <v>83</v>
      </c>
      <c r="G11" s="17">
        <v>7</v>
      </c>
      <c r="H11" s="4">
        <v>31</v>
      </c>
      <c r="I11" s="16">
        <v>14</v>
      </c>
      <c r="J11" s="4">
        <v>25</v>
      </c>
      <c r="K11" s="4">
        <v>29.32</v>
      </c>
      <c r="L11" s="31">
        <f t="shared" si="0"/>
        <v>33.307042974079124</v>
      </c>
      <c r="M11" s="3">
        <v>15</v>
      </c>
      <c r="N11" s="4">
        <v>33</v>
      </c>
      <c r="O11" s="4">
        <v>40</v>
      </c>
      <c r="P11" s="4">
        <f t="shared" si="1"/>
        <v>73</v>
      </c>
      <c r="Q11" s="9">
        <v>16</v>
      </c>
      <c r="R11" s="4">
        <v>0</v>
      </c>
      <c r="S11" s="3">
        <v>20</v>
      </c>
      <c r="T11" s="4">
        <v>35</v>
      </c>
      <c r="U11" s="9">
        <v>12</v>
      </c>
      <c r="V11" s="20"/>
      <c r="W11" s="19">
        <f t="shared" si="2"/>
        <v>84</v>
      </c>
      <c r="X11" s="10">
        <f t="shared" si="3"/>
        <v>8</v>
      </c>
    </row>
    <row r="12" spans="1:24" ht="12.75">
      <c r="A12" s="10">
        <v>9</v>
      </c>
      <c r="B12" s="24" t="s">
        <v>18</v>
      </c>
      <c r="C12" s="30" t="s">
        <v>104</v>
      </c>
      <c r="D12" s="29" t="s">
        <v>47</v>
      </c>
      <c r="E12" s="29" t="s">
        <v>48</v>
      </c>
      <c r="F12" s="5">
        <v>63</v>
      </c>
      <c r="G12" s="17">
        <v>17</v>
      </c>
      <c r="H12" s="4">
        <v>32</v>
      </c>
      <c r="I12" s="16">
        <v>11</v>
      </c>
      <c r="J12" s="4">
        <v>28</v>
      </c>
      <c r="K12" s="4">
        <v>39.99</v>
      </c>
      <c r="L12" s="31">
        <f t="shared" si="0"/>
        <v>43.03667916979244</v>
      </c>
      <c r="M12" s="3">
        <v>11</v>
      </c>
      <c r="N12" s="4">
        <v>38</v>
      </c>
      <c r="O12" s="4">
        <v>36</v>
      </c>
      <c r="P12" s="4">
        <f t="shared" si="1"/>
        <v>74</v>
      </c>
      <c r="Q12" s="9">
        <v>15</v>
      </c>
      <c r="R12" s="4">
        <v>1</v>
      </c>
      <c r="S12" s="3">
        <v>15</v>
      </c>
      <c r="T12" s="4">
        <v>55</v>
      </c>
      <c r="U12" s="9">
        <v>6</v>
      </c>
      <c r="V12" s="20"/>
      <c r="W12" s="19">
        <f t="shared" si="2"/>
        <v>75</v>
      </c>
      <c r="X12" s="10">
        <f t="shared" si="3"/>
        <v>9</v>
      </c>
    </row>
    <row r="13" spans="1:24" ht="12.75">
      <c r="A13" s="10">
        <v>10</v>
      </c>
      <c r="B13" s="23" t="s">
        <v>94</v>
      </c>
      <c r="C13" s="30" t="s">
        <v>105</v>
      </c>
      <c r="D13" s="27" t="s">
        <v>95</v>
      </c>
      <c r="E13" s="27" t="s">
        <v>16</v>
      </c>
      <c r="F13" s="5">
        <v>62</v>
      </c>
      <c r="G13" s="17">
        <v>18</v>
      </c>
      <c r="H13" s="4">
        <v>16</v>
      </c>
      <c r="I13" s="16">
        <v>19</v>
      </c>
      <c r="J13" s="4">
        <v>18</v>
      </c>
      <c r="K13" s="4">
        <v>33.29</v>
      </c>
      <c r="L13" s="31">
        <f t="shared" si="0"/>
        <v>5.676082907780114</v>
      </c>
      <c r="M13" s="3">
        <v>20</v>
      </c>
      <c r="N13" s="4">
        <v>36</v>
      </c>
      <c r="O13" s="4">
        <v>32</v>
      </c>
      <c r="P13" s="4">
        <f t="shared" si="1"/>
        <v>68</v>
      </c>
      <c r="Q13" s="9">
        <v>18</v>
      </c>
      <c r="R13" s="4">
        <v>2</v>
      </c>
      <c r="S13" s="3">
        <v>10</v>
      </c>
      <c r="T13" s="4">
        <v>0</v>
      </c>
      <c r="U13" s="9">
        <v>18</v>
      </c>
      <c r="V13" s="20"/>
      <c r="W13" s="19">
        <f t="shared" si="2"/>
        <v>103</v>
      </c>
      <c r="X13" s="10">
        <f t="shared" si="3"/>
        <v>10</v>
      </c>
    </row>
    <row r="14" spans="1:24" ht="12.75">
      <c r="A14" s="10">
        <v>11</v>
      </c>
      <c r="B14" s="24" t="s">
        <v>35</v>
      </c>
      <c r="C14" s="30" t="s">
        <v>96</v>
      </c>
      <c r="D14" s="29" t="s">
        <v>34</v>
      </c>
      <c r="E14" s="29" t="s">
        <v>37</v>
      </c>
      <c r="F14" s="5">
        <v>68</v>
      </c>
      <c r="G14" s="17">
        <v>13</v>
      </c>
      <c r="H14" s="4">
        <v>32</v>
      </c>
      <c r="I14" s="16">
        <v>11</v>
      </c>
      <c r="J14" s="4">
        <v>25</v>
      </c>
      <c r="K14" s="4">
        <v>21.84</v>
      </c>
      <c r="L14" s="31">
        <f t="shared" si="0"/>
        <v>44.71440018315018</v>
      </c>
      <c r="M14" s="3">
        <v>10</v>
      </c>
      <c r="N14" s="4">
        <v>33</v>
      </c>
      <c r="O14" s="4">
        <v>48</v>
      </c>
      <c r="P14" s="4">
        <f t="shared" si="1"/>
        <v>81</v>
      </c>
      <c r="Q14" s="9">
        <v>7</v>
      </c>
      <c r="R14" s="4">
        <v>1</v>
      </c>
      <c r="S14" s="3">
        <v>15</v>
      </c>
      <c r="T14" s="4">
        <v>0</v>
      </c>
      <c r="U14" s="9">
        <v>18</v>
      </c>
      <c r="V14" s="20"/>
      <c r="W14" s="19">
        <f t="shared" si="2"/>
        <v>74</v>
      </c>
      <c r="X14" s="10">
        <f t="shared" si="3"/>
        <v>11</v>
      </c>
    </row>
    <row r="15" spans="1:24" ht="12.75">
      <c r="A15" s="10">
        <v>12</v>
      </c>
      <c r="B15" s="23" t="s">
        <v>53</v>
      </c>
      <c r="C15" s="30" t="s">
        <v>113</v>
      </c>
      <c r="D15" s="27" t="s">
        <v>39</v>
      </c>
      <c r="E15" s="27" t="s">
        <v>50</v>
      </c>
      <c r="F15" s="5">
        <v>72</v>
      </c>
      <c r="G15" s="17">
        <v>12</v>
      </c>
      <c r="H15" s="4">
        <v>39</v>
      </c>
      <c r="I15" s="16">
        <v>1</v>
      </c>
      <c r="J15" s="4">
        <v>28</v>
      </c>
      <c r="K15" s="4">
        <v>27.99</v>
      </c>
      <c r="L15" s="31">
        <f t="shared" si="0"/>
        <v>61.487559842801</v>
      </c>
      <c r="M15" s="3">
        <v>4</v>
      </c>
      <c r="N15" s="4">
        <v>44</v>
      </c>
      <c r="O15" s="4">
        <v>47</v>
      </c>
      <c r="P15" s="4">
        <f t="shared" si="1"/>
        <v>91</v>
      </c>
      <c r="Q15" s="9">
        <v>3</v>
      </c>
      <c r="R15" s="4">
        <v>1</v>
      </c>
      <c r="S15" s="3">
        <v>15</v>
      </c>
      <c r="T15" s="4">
        <v>38</v>
      </c>
      <c r="U15" s="9">
        <v>10</v>
      </c>
      <c r="V15" s="20">
        <v>1</v>
      </c>
      <c r="W15" s="19">
        <f t="shared" si="2"/>
        <v>45</v>
      </c>
      <c r="X15" s="10">
        <f t="shared" si="3"/>
        <v>12</v>
      </c>
    </row>
    <row r="16" spans="1:24" ht="12.75">
      <c r="A16" s="10">
        <v>13</v>
      </c>
      <c r="B16" s="23" t="s">
        <v>18</v>
      </c>
      <c r="C16" s="30" t="s">
        <v>115</v>
      </c>
      <c r="D16" s="27" t="s">
        <v>20</v>
      </c>
      <c r="E16" s="27" t="s">
        <v>16</v>
      </c>
      <c r="F16" s="5">
        <v>89</v>
      </c>
      <c r="G16" s="17">
        <v>5</v>
      </c>
      <c r="H16" s="4">
        <v>21</v>
      </c>
      <c r="I16" s="16">
        <v>18</v>
      </c>
      <c r="J16" s="4">
        <v>28</v>
      </c>
      <c r="K16" s="4">
        <v>29.53</v>
      </c>
      <c r="L16" s="31">
        <f t="shared" si="0"/>
        <v>58.28096173383</v>
      </c>
      <c r="M16" s="3">
        <v>7</v>
      </c>
      <c r="N16" s="4">
        <v>46</v>
      </c>
      <c r="O16" s="4">
        <v>50</v>
      </c>
      <c r="P16" s="4">
        <f t="shared" si="1"/>
        <v>96</v>
      </c>
      <c r="Q16" s="9">
        <v>2</v>
      </c>
      <c r="R16" s="4">
        <v>2</v>
      </c>
      <c r="S16" s="3">
        <v>10</v>
      </c>
      <c r="T16" s="4">
        <v>66</v>
      </c>
      <c r="U16" s="9">
        <v>3</v>
      </c>
      <c r="V16" s="20"/>
      <c r="W16" s="19">
        <f t="shared" si="2"/>
        <v>45</v>
      </c>
      <c r="X16" s="10">
        <f t="shared" si="3"/>
        <v>13</v>
      </c>
    </row>
    <row r="17" spans="1:24" ht="12.75">
      <c r="A17" s="10">
        <v>14</v>
      </c>
      <c r="B17" s="23" t="s">
        <v>9</v>
      </c>
      <c r="C17" s="30" t="s">
        <v>106</v>
      </c>
      <c r="D17" s="27" t="s">
        <v>28</v>
      </c>
      <c r="E17" s="27" t="s">
        <v>16</v>
      </c>
      <c r="F17" s="5">
        <v>99</v>
      </c>
      <c r="G17" s="17">
        <v>1</v>
      </c>
      <c r="H17" s="4">
        <v>38</v>
      </c>
      <c r="I17" s="16">
        <v>3</v>
      </c>
      <c r="J17" s="4">
        <v>27</v>
      </c>
      <c r="K17" s="4">
        <v>24.28</v>
      </c>
      <c r="L17" s="31">
        <f t="shared" si="0"/>
        <v>59.097640032948924</v>
      </c>
      <c r="M17" s="3">
        <v>6</v>
      </c>
      <c r="N17" s="4">
        <v>43</v>
      </c>
      <c r="O17" s="4">
        <v>48</v>
      </c>
      <c r="P17" s="4">
        <f t="shared" si="1"/>
        <v>91</v>
      </c>
      <c r="Q17" s="9">
        <v>3</v>
      </c>
      <c r="R17" s="4">
        <v>2</v>
      </c>
      <c r="S17" s="3">
        <v>10</v>
      </c>
      <c r="T17" s="4">
        <v>15</v>
      </c>
      <c r="U17" s="9">
        <v>16</v>
      </c>
      <c r="V17" s="20"/>
      <c r="W17" s="19">
        <f t="shared" si="2"/>
        <v>39</v>
      </c>
      <c r="X17" s="10">
        <f t="shared" si="3"/>
        <v>14</v>
      </c>
    </row>
    <row r="18" spans="1:24" ht="12.75">
      <c r="A18" s="10">
        <v>15</v>
      </c>
      <c r="B18" s="23" t="s">
        <v>31</v>
      </c>
      <c r="C18" s="30" t="s">
        <v>107</v>
      </c>
      <c r="D18" s="27" t="s">
        <v>32</v>
      </c>
      <c r="E18" s="27" t="s">
        <v>16</v>
      </c>
      <c r="F18" s="5">
        <v>79</v>
      </c>
      <c r="G18" s="17">
        <v>9</v>
      </c>
      <c r="H18" s="4">
        <v>32</v>
      </c>
      <c r="I18" s="16">
        <v>11</v>
      </c>
      <c r="J18" s="4">
        <v>26</v>
      </c>
      <c r="K18" s="4">
        <v>34.6</v>
      </c>
      <c r="L18" s="31">
        <f t="shared" si="0"/>
        <v>34.339236994219654</v>
      </c>
      <c r="M18" s="3">
        <v>14</v>
      </c>
      <c r="N18" s="4">
        <v>27</v>
      </c>
      <c r="O18" s="4">
        <v>39</v>
      </c>
      <c r="P18" s="4">
        <f t="shared" si="1"/>
        <v>66</v>
      </c>
      <c r="Q18" s="9">
        <v>19</v>
      </c>
      <c r="R18" s="4">
        <v>2</v>
      </c>
      <c r="S18" s="3">
        <v>10</v>
      </c>
      <c r="T18" s="4">
        <v>45</v>
      </c>
      <c r="U18" s="9">
        <v>9</v>
      </c>
      <c r="V18" s="20"/>
      <c r="W18" s="19">
        <f t="shared" si="2"/>
        <v>72</v>
      </c>
      <c r="X18" s="10">
        <f t="shared" si="3"/>
        <v>15</v>
      </c>
    </row>
    <row r="19" spans="1:24" ht="12.75">
      <c r="A19" s="10">
        <v>16</v>
      </c>
      <c r="B19" s="23" t="s">
        <v>52</v>
      </c>
      <c r="C19" s="30" t="s">
        <v>108</v>
      </c>
      <c r="D19" s="27" t="s">
        <v>51</v>
      </c>
      <c r="E19" s="27" t="s">
        <v>50</v>
      </c>
      <c r="F19" s="5">
        <v>65</v>
      </c>
      <c r="G19" s="17">
        <v>15</v>
      </c>
      <c r="H19" s="4">
        <v>36</v>
      </c>
      <c r="I19" s="16">
        <v>8</v>
      </c>
      <c r="J19" s="4">
        <v>29</v>
      </c>
      <c r="K19" s="4">
        <v>33.63</v>
      </c>
      <c r="L19" s="31">
        <f t="shared" si="0"/>
        <v>60.990630389533145</v>
      </c>
      <c r="M19" s="3">
        <v>5</v>
      </c>
      <c r="N19" s="4">
        <v>29</v>
      </c>
      <c r="O19" s="4">
        <v>36</v>
      </c>
      <c r="P19" s="4">
        <f t="shared" si="1"/>
        <v>65</v>
      </c>
      <c r="Q19" s="9">
        <v>20</v>
      </c>
      <c r="R19" s="4">
        <v>3</v>
      </c>
      <c r="S19" s="3">
        <v>5</v>
      </c>
      <c r="T19" s="4">
        <v>31</v>
      </c>
      <c r="U19" s="9">
        <v>14</v>
      </c>
      <c r="V19" s="20"/>
      <c r="W19" s="19">
        <f t="shared" si="2"/>
        <v>67</v>
      </c>
      <c r="X19" s="10">
        <f t="shared" si="3"/>
        <v>16</v>
      </c>
    </row>
    <row r="20" spans="1:24" ht="12.75">
      <c r="A20" s="10">
        <v>16</v>
      </c>
      <c r="B20" s="23" t="s">
        <v>91</v>
      </c>
      <c r="C20" s="30" t="s">
        <v>114</v>
      </c>
      <c r="D20" s="27" t="s">
        <v>117</v>
      </c>
      <c r="E20" s="27">
        <v>456</v>
      </c>
      <c r="F20" s="5">
        <v>76</v>
      </c>
      <c r="G20" s="17">
        <v>11</v>
      </c>
      <c r="H20" s="4">
        <v>25</v>
      </c>
      <c r="I20" s="16">
        <v>17</v>
      </c>
      <c r="J20" s="4">
        <v>25</v>
      </c>
      <c r="K20" s="4">
        <v>26.44</v>
      </c>
      <c r="L20" s="31">
        <f t="shared" si="0"/>
        <v>36.935041603630864</v>
      </c>
      <c r="M20" s="3">
        <v>13</v>
      </c>
      <c r="N20" s="4">
        <v>38</v>
      </c>
      <c r="O20" s="4">
        <v>41</v>
      </c>
      <c r="P20" s="4">
        <f t="shared" si="1"/>
        <v>79</v>
      </c>
      <c r="Q20" s="9">
        <v>9</v>
      </c>
      <c r="R20" s="4">
        <v>1</v>
      </c>
      <c r="S20" s="3">
        <v>15</v>
      </c>
      <c r="T20" s="4">
        <v>36</v>
      </c>
      <c r="U20" s="9">
        <v>11</v>
      </c>
      <c r="V20" s="20"/>
      <c r="W20" s="19">
        <f t="shared" si="2"/>
        <v>76</v>
      </c>
      <c r="X20" s="10">
        <v>16</v>
      </c>
    </row>
    <row r="21" spans="1:24" ht="12.75">
      <c r="A21" s="10">
        <v>18</v>
      </c>
      <c r="B21" s="23" t="s">
        <v>42</v>
      </c>
      <c r="C21" s="30" t="s">
        <v>109</v>
      </c>
      <c r="D21" s="27" t="s">
        <v>45</v>
      </c>
      <c r="E21" s="27" t="s">
        <v>44</v>
      </c>
      <c r="F21" s="5">
        <v>80</v>
      </c>
      <c r="G21" s="17">
        <v>8</v>
      </c>
      <c r="H21" s="4">
        <v>37</v>
      </c>
      <c r="I21" s="16">
        <v>4</v>
      </c>
      <c r="J21" s="4">
        <v>25</v>
      </c>
      <c r="K21" s="4">
        <v>25.72</v>
      </c>
      <c r="L21" s="31">
        <f t="shared" si="0"/>
        <v>37.96899300155521</v>
      </c>
      <c r="M21" s="3">
        <v>12</v>
      </c>
      <c r="N21" s="4">
        <v>47</v>
      </c>
      <c r="O21" s="4">
        <v>50</v>
      </c>
      <c r="P21" s="4">
        <f t="shared" si="1"/>
        <v>97</v>
      </c>
      <c r="Q21" s="9">
        <v>1</v>
      </c>
      <c r="R21" s="4">
        <v>3</v>
      </c>
      <c r="S21" s="3">
        <v>5</v>
      </c>
      <c r="T21" s="4">
        <v>66</v>
      </c>
      <c r="U21" s="9">
        <v>3</v>
      </c>
      <c r="V21" s="20"/>
      <c r="W21" s="19">
        <f t="shared" si="2"/>
        <v>33</v>
      </c>
      <c r="X21" s="10">
        <f t="shared" si="3"/>
        <v>18</v>
      </c>
    </row>
    <row r="22" spans="1:24" ht="12.75">
      <c r="A22" s="10">
        <v>19</v>
      </c>
      <c r="B22" s="23" t="s">
        <v>6</v>
      </c>
      <c r="C22" s="30" t="s">
        <v>110</v>
      </c>
      <c r="D22" s="27" t="s">
        <v>14</v>
      </c>
      <c r="E22" s="27" t="s">
        <v>44</v>
      </c>
      <c r="F22" s="5">
        <v>34</v>
      </c>
      <c r="G22" s="17">
        <v>20</v>
      </c>
      <c r="H22" s="4">
        <v>31</v>
      </c>
      <c r="I22" s="16">
        <v>14</v>
      </c>
      <c r="J22" s="4">
        <v>28</v>
      </c>
      <c r="K22" s="4">
        <v>26.37</v>
      </c>
      <c r="L22" s="31">
        <f t="shared" si="0"/>
        <v>65.26495259764884</v>
      </c>
      <c r="M22" s="3">
        <v>3</v>
      </c>
      <c r="N22" s="4">
        <v>33</v>
      </c>
      <c r="O22" s="4">
        <v>44</v>
      </c>
      <c r="P22" s="4">
        <f t="shared" si="1"/>
        <v>77</v>
      </c>
      <c r="Q22" s="9">
        <v>12</v>
      </c>
      <c r="R22" s="4">
        <v>4</v>
      </c>
      <c r="S22" s="3">
        <v>2</v>
      </c>
      <c r="T22" s="4">
        <v>66</v>
      </c>
      <c r="U22" s="9">
        <v>3</v>
      </c>
      <c r="V22" s="20"/>
      <c r="W22" s="19">
        <f t="shared" si="2"/>
        <v>54</v>
      </c>
      <c r="X22" s="10">
        <f t="shared" si="3"/>
        <v>19</v>
      </c>
    </row>
    <row r="23" spans="1:24" ht="12.75">
      <c r="A23" s="10">
        <v>20</v>
      </c>
      <c r="B23" s="24" t="s">
        <v>26</v>
      </c>
      <c r="C23" s="30" t="s">
        <v>97</v>
      </c>
      <c r="D23" s="29" t="s">
        <v>34</v>
      </c>
      <c r="E23" s="29" t="s">
        <v>17</v>
      </c>
      <c r="F23" s="5">
        <v>91</v>
      </c>
      <c r="G23" s="17">
        <v>4</v>
      </c>
      <c r="H23" s="4">
        <v>36</v>
      </c>
      <c r="I23" s="16">
        <v>8</v>
      </c>
      <c r="J23" s="4">
        <v>28</v>
      </c>
      <c r="K23" s="4">
        <v>18.98</v>
      </c>
      <c r="L23" s="31">
        <f t="shared" si="0"/>
        <v>90.67633298208641</v>
      </c>
      <c r="M23" s="3">
        <v>1</v>
      </c>
      <c r="N23" s="4">
        <v>34</v>
      </c>
      <c r="O23" s="4">
        <v>43</v>
      </c>
      <c r="P23" s="4">
        <f t="shared" si="1"/>
        <v>77</v>
      </c>
      <c r="Q23" s="9">
        <v>12</v>
      </c>
      <c r="R23" s="4">
        <v>2</v>
      </c>
      <c r="S23" s="3">
        <v>10</v>
      </c>
      <c r="T23" s="4">
        <v>14</v>
      </c>
      <c r="U23" s="9">
        <v>17</v>
      </c>
      <c r="V23" s="20"/>
      <c r="W23" s="19">
        <f t="shared" si="2"/>
        <v>52</v>
      </c>
      <c r="X23" s="10">
        <f t="shared" si="3"/>
        <v>20</v>
      </c>
    </row>
    <row r="24" spans="1:24" ht="12.75">
      <c r="A24" s="14"/>
      <c r="B24" s="25"/>
      <c r="C24" s="25"/>
      <c r="D24" s="25"/>
      <c r="E24" s="25"/>
      <c r="F24" s="2"/>
      <c r="G24" s="2"/>
      <c r="H24" s="12"/>
      <c r="I24" s="12"/>
      <c r="J24" s="2"/>
      <c r="K24" s="2"/>
      <c r="L24" s="2"/>
      <c r="M24" s="2"/>
      <c r="N24" s="12"/>
      <c r="O24" s="12"/>
      <c r="P24" s="12"/>
      <c r="Q24" s="12"/>
      <c r="R24" s="12"/>
      <c r="S24" s="12"/>
      <c r="T24" s="2"/>
      <c r="U24" s="2"/>
      <c r="V24" s="2"/>
      <c r="W24" s="13"/>
      <c r="X24" s="13"/>
    </row>
    <row r="25" spans="1:24" ht="12.75">
      <c r="A25" s="14"/>
      <c r="B25" s="25"/>
      <c r="C25" s="25"/>
      <c r="D25" s="25"/>
      <c r="E25" s="25"/>
      <c r="F25" s="2"/>
      <c r="G25" s="2"/>
      <c r="H25" s="12"/>
      <c r="I25" s="12"/>
      <c r="J25" s="2"/>
      <c r="K25" s="2"/>
      <c r="L25" s="2"/>
      <c r="M25" s="2"/>
      <c r="N25" s="12"/>
      <c r="O25" s="12"/>
      <c r="P25" s="12"/>
      <c r="Q25" s="12"/>
      <c r="R25" s="12"/>
      <c r="S25" s="12"/>
      <c r="T25" s="2"/>
      <c r="U25" s="2"/>
      <c r="V25" s="2"/>
      <c r="W25" s="13"/>
      <c r="X25" s="13"/>
    </row>
    <row r="26" spans="1:24" ht="12.75">
      <c r="A26" s="14"/>
      <c r="B26" s="25"/>
      <c r="C26" s="25"/>
      <c r="D26" s="25"/>
      <c r="E26" s="25"/>
      <c r="F26" s="2"/>
      <c r="G26" s="2"/>
      <c r="H26" s="12"/>
      <c r="I26" s="12"/>
      <c r="J26" s="2"/>
      <c r="K26" s="2"/>
      <c r="L26" s="2"/>
      <c r="M26" s="2"/>
      <c r="N26" s="12"/>
      <c r="O26" s="12"/>
      <c r="P26" s="12"/>
      <c r="Q26" s="12"/>
      <c r="R26" s="12"/>
      <c r="S26" s="12"/>
      <c r="T26" s="2"/>
      <c r="U26" s="2"/>
      <c r="V26" s="2"/>
      <c r="W26" s="13"/>
      <c r="X26" s="13"/>
    </row>
  </sheetData>
  <sheetProtection/>
  <mergeCells count="10">
    <mergeCell ref="T2:U2"/>
    <mergeCell ref="F1:V1"/>
    <mergeCell ref="A1:E1"/>
    <mergeCell ref="W1:X2"/>
    <mergeCell ref="A2:E2"/>
    <mergeCell ref="F2:G2"/>
    <mergeCell ref="H2:I2"/>
    <mergeCell ref="J2:M2"/>
    <mergeCell ref="N2:Q2"/>
    <mergeCell ref="R2:S2"/>
  </mergeCells>
  <conditionalFormatting sqref="W4:W23">
    <cfRule type="cellIs" priority="1" dxfId="2" operator="between" stopIfTrue="1">
      <formula>1</formula>
      <formula>500</formula>
    </cfRule>
  </conditionalFormatting>
  <conditionalFormatting sqref="P4:P23">
    <cfRule type="cellIs" priority="2" dxfId="3" operator="equal" stopIfTrue="1">
      <formula>0</formula>
    </cfRule>
  </conditionalFormatting>
  <conditionalFormatting sqref="L4:L23">
    <cfRule type="cellIs" priority="3" dxfId="2" operator="between" stopIfTrue="1">
      <formula>0.000001</formula>
      <formula>500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>
    <tabColor theme="6" tint="-0.24997000396251678"/>
    <pageSetUpPr fitToPage="1"/>
  </sheetPr>
  <dimension ref="A1:X25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6.8515625" style="1" customWidth="1"/>
    <col min="2" max="2" width="9.140625" style="15" customWidth="1"/>
    <col min="3" max="3" width="13.00390625" style="15" bestFit="1" customWidth="1"/>
    <col min="4" max="4" width="14.57421875" style="15" bestFit="1" customWidth="1"/>
    <col min="5" max="5" width="13.8515625" style="15" bestFit="1" customWidth="1"/>
    <col min="6" max="6" width="3.8515625" style="1" customWidth="1"/>
    <col min="7" max="7" width="6.8515625" style="1" bestFit="1" customWidth="1"/>
    <col min="8" max="8" width="3.8515625" style="1" customWidth="1"/>
    <col min="9" max="9" width="6.8515625" style="1" bestFit="1" customWidth="1"/>
    <col min="10" max="10" width="5.140625" style="1" customWidth="1"/>
    <col min="11" max="11" width="6.7109375" style="1" bestFit="1" customWidth="1"/>
    <col min="12" max="12" width="7.00390625" style="1" customWidth="1"/>
    <col min="13" max="13" width="6.8515625" style="1" bestFit="1" customWidth="1"/>
    <col min="14" max="16" width="3.8515625" style="1" customWidth="1"/>
    <col min="17" max="17" width="6.8515625" style="1" bestFit="1" customWidth="1"/>
    <col min="18" max="18" width="3.8515625" style="1" customWidth="1"/>
    <col min="19" max="19" width="6.8515625" style="1" bestFit="1" customWidth="1"/>
    <col min="20" max="20" width="3.8515625" style="1" customWidth="1"/>
    <col min="21" max="21" width="6.8515625" style="1" bestFit="1" customWidth="1"/>
    <col min="22" max="22" width="2.57421875" style="1" customWidth="1"/>
    <col min="23" max="23" width="6.00390625" style="1" bestFit="1" customWidth="1"/>
    <col min="24" max="24" width="6.8515625" style="1" bestFit="1" customWidth="1"/>
    <col min="25" max="16384" width="9.140625" style="1" customWidth="1"/>
  </cols>
  <sheetData>
    <row r="1" spans="1:24" s="7" customFormat="1" ht="18">
      <c r="A1" s="83" t="s">
        <v>126</v>
      </c>
      <c r="B1" s="84"/>
      <c r="C1" s="84"/>
      <c r="D1" s="84"/>
      <c r="E1" s="84"/>
      <c r="F1" s="85" t="s">
        <v>33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8" t="s">
        <v>24</v>
      </c>
      <c r="X1" s="89"/>
    </row>
    <row r="2" spans="1:24" s="7" customFormat="1" ht="25.5" customHeight="1">
      <c r="A2" s="90" t="s">
        <v>25</v>
      </c>
      <c r="B2" s="91"/>
      <c r="C2" s="92"/>
      <c r="D2" s="92"/>
      <c r="E2" s="87"/>
      <c r="F2" s="97" t="s">
        <v>54</v>
      </c>
      <c r="G2" s="98"/>
      <c r="H2" s="95" t="s">
        <v>55</v>
      </c>
      <c r="I2" s="96"/>
      <c r="J2" s="97" t="s">
        <v>56</v>
      </c>
      <c r="K2" s="97"/>
      <c r="L2" s="97"/>
      <c r="M2" s="98"/>
      <c r="N2" s="95" t="s">
        <v>57</v>
      </c>
      <c r="O2" s="95"/>
      <c r="P2" s="95"/>
      <c r="Q2" s="96"/>
      <c r="R2" s="97" t="s">
        <v>118</v>
      </c>
      <c r="S2" s="98"/>
      <c r="T2" s="95" t="s">
        <v>59</v>
      </c>
      <c r="U2" s="96"/>
      <c r="V2" s="28" t="s">
        <v>64</v>
      </c>
      <c r="W2" s="89"/>
      <c r="X2" s="89"/>
    </row>
    <row r="3" spans="1:24" s="7" customFormat="1" ht="12.75">
      <c r="A3" s="11" t="s">
        <v>5</v>
      </c>
      <c r="B3" s="22" t="s">
        <v>0</v>
      </c>
      <c r="C3" s="22" t="s">
        <v>1</v>
      </c>
      <c r="D3" s="26" t="s">
        <v>2</v>
      </c>
      <c r="E3" s="26" t="s">
        <v>3</v>
      </c>
      <c r="F3" s="6" t="s">
        <v>4</v>
      </c>
      <c r="G3" s="6" t="s">
        <v>5</v>
      </c>
      <c r="H3" s="8" t="s">
        <v>4</v>
      </c>
      <c r="I3" s="8" t="s">
        <v>5</v>
      </c>
      <c r="J3" s="6" t="s">
        <v>63</v>
      </c>
      <c r="K3" s="6" t="s">
        <v>60</v>
      </c>
      <c r="L3" s="6" t="s">
        <v>4</v>
      </c>
      <c r="M3" s="6" t="s">
        <v>5</v>
      </c>
      <c r="N3" s="8" t="s">
        <v>61</v>
      </c>
      <c r="O3" s="8" t="s">
        <v>62</v>
      </c>
      <c r="P3" s="8" t="s">
        <v>4</v>
      </c>
      <c r="Q3" s="8" t="s">
        <v>5</v>
      </c>
      <c r="R3" s="6" t="s">
        <v>4</v>
      </c>
      <c r="S3" s="6" t="s">
        <v>5</v>
      </c>
      <c r="T3" s="8" t="s">
        <v>4</v>
      </c>
      <c r="U3" s="8" t="s">
        <v>5</v>
      </c>
      <c r="V3" s="32" t="s">
        <v>4</v>
      </c>
      <c r="W3" s="21" t="s">
        <v>4</v>
      </c>
      <c r="X3" s="11" t="s">
        <v>5</v>
      </c>
    </row>
    <row r="4" spans="1:24" ht="12.75">
      <c r="A4" s="10">
        <v>1</v>
      </c>
      <c r="B4" s="24" t="s">
        <v>35</v>
      </c>
      <c r="C4" s="30" t="s">
        <v>130</v>
      </c>
      <c r="D4" s="29" t="s">
        <v>34</v>
      </c>
      <c r="E4" s="29" t="s">
        <v>37</v>
      </c>
      <c r="F4" s="5">
        <v>44</v>
      </c>
      <c r="G4" s="17">
        <v>17</v>
      </c>
      <c r="H4" s="4">
        <v>28</v>
      </c>
      <c r="I4" s="16">
        <v>16</v>
      </c>
      <c r="J4" s="4">
        <v>27</v>
      </c>
      <c r="K4" s="4">
        <v>21.19</v>
      </c>
      <c r="L4" s="31">
        <f aca="true" t="shared" si="0" ref="L4:L22">(J4*J4*J4*J4*J4)/K4/10000</f>
        <v>67.71546484190655</v>
      </c>
      <c r="M4" s="3">
        <v>1</v>
      </c>
      <c r="N4" s="4">
        <v>34</v>
      </c>
      <c r="O4" s="4">
        <v>36</v>
      </c>
      <c r="P4" s="4">
        <f aca="true" t="shared" si="1" ref="P4:P22">N4+O4</f>
        <v>70</v>
      </c>
      <c r="Q4" s="9">
        <v>16</v>
      </c>
      <c r="R4" s="4">
        <v>2</v>
      </c>
      <c r="S4" s="3">
        <v>13</v>
      </c>
      <c r="T4" s="4">
        <v>28</v>
      </c>
      <c r="U4" s="9">
        <v>18</v>
      </c>
      <c r="V4" s="20"/>
      <c r="W4" s="19">
        <f aca="true" t="shared" si="2" ref="W4:W22">IF((SUM(U4,S4,Q4,M4,I4,G4))=0,"NULA",SUM(U4,S4,Q4,M4,I4,G4))</f>
        <v>81</v>
      </c>
      <c r="X4" s="10">
        <f aca="true" t="shared" si="3" ref="X4:X22">A4</f>
        <v>1</v>
      </c>
    </row>
    <row r="5" spans="1:24" ht="12.75">
      <c r="A5" s="10">
        <v>2</v>
      </c>
      <c r="B5" s="23" t="s">
        <v>7</v>
      </c>
      <c r="C5" s="30" t="s">
        <v>131</v>
      </c>
      <c r="D5" s="27" t="s">
        <v>30</v>
      </c>
      <c r="E5" s="27" t="s">
        <v>66</v>
      </c>
      <c r="F5" s="5">
        <v>90</v>
      </c>
      <c r="G5" s="17">
        <v>4</v>
      </c>
      <c r="H5" s="4">
        <v>33</v>
      </c>
      <c r="I5" s="16">
        <v>14</v>
      </c>
      <c r="J5" s="4">
        <v>27</v>
      </c>
      <c r="K5" s="4">
        <v>29.19</v>
      </c>
      <c r="L5" s="31">
        <f t="shared" si="0"/>
        <v>49.15692702980473</v>
      </c>
      <c r="M5" s="3">
        <v>8</v>
      </c>
      <c r="N5" s="4">
        <v>33</v>
      </c>
      <c r="O5" s="4">
        <v>45</v>
      </c>
      <c r="P5" s="4">
        <f t="shared" si="1"/>
        <v>78</v>
      </c>
      <c r="Q5" s="9">
        <v>10</v>
      </c>
      <c r="R5" s="4">
        <v>4</v>
      </c>
      <c r="S5" s="3">
        <v>2</v>
      </c>
      <c r="T5" s="4">
        <v>54</v>
      </c>
      <c r="U5" s="9">
        <v>5</v>
      </c>
      <c r="V5" s="20"/>
      <c r="W5" s="19">
        <f t="shared" si="2"/>
        <v>43</v>
      </c>
      <c r="X5" s="10">
        <f t="shared" si="3"/>
        <v>2</v>
      </c>
    </row>
    <row r="6" spans="1:24" ht="12.75">
      <c r="A6" s="10">
        <v>3</v>
      </c>
      <c r="B6" s="23" t="s">
        <v>18</v>
      </c>
      <c r="C6" s="30" t="s">
        <v>132</v>
      </c>
      <c r="D6" s="27" t="s">
        <v>39</v>
      </c>
      <c r="E6" s="27" t="s">
        <v>129</v>
      </c>
      <c r="F6" s="5">
        <v>73</v>
      </c>
      <c r="G6" s="17">
        <v>10</v>
      </c>
      <c r="H6" s="4">
        <v>36</v>
      </c>
      <c r="I6" s="16">
        <v>6</v>
      </c>
      <c r="J6" s="4">
        <v>28</v>
      </c>
      <c r="K6" s="4">
        <v>25.59</v>
      </c>
      <c r="L6" s="31">
        <f t="shared" si="0"/>
        <v>67.25427119968738</v>
      </c>
      <c r="M6" s="3">
        <v>3</v>
      </c>
      <c r="N6" s="4">
        <v>38</v>
      </c>
      <c r="O6" s="4">
        <v>50</v>
      </c>
      <c r="P6" s="4">
        <f t="shared" si="1"/>
        <v>88</v>
      </c>
      <c r="Q6" s="9">
        <v>4</v>
      </c>
      <c r="R6" s="4">
        <v>4</v>
      </c>
      <c r="S6" s="3">
        <v>2</v>
      </c>
      <c r="T6" s="4">
        <v>42</v>
      </c>
      <c r="U6" s="9">
        <v>10</v>
      </c>
      <c r="V6" s="20">
        <v>1</v>
      </c>
      <c r="W6" s="19">
        <f t="shared" si="2"/>
        <v>35</v>
      </c>
      <c r="X6" s="10">
        <f t="shared" si="3"/>
        <v>3</v>
      </c>
    </row>
    <row r="7" spans="1:24" ht="12.75">
      <c r="A7" s="10">
        <v>4</v>
      </c>
      <c r="B7" s="23" t="s">
        <v>26</v>
      </c>
      <c r="C7" s="30" t="s">
        <v>133</v>
      </c>
      <c r="D7" s="27" t="s">
        <v>28</v>
      </c>
      <c r="E7" s="27" t="s">
        <v>44</v>
      </c>
      <c r="F7" s="5">
        <v>90</v>
      </c>
      <c r="G7" s="17">
        <v>4</v>
      </c>
      <c r="H7" s="4">
        <v>39</v>
      </c>
      <c r="I7" s="16">
        <v>1</v>
      </c>
      <c r="J7" s="4">
        <v>27</v>
      </c>
      <c r="K7" s="4">
        <v>32.62</v>
      </c>
      <c r="L7" s="31">
        <f t="shared" si="0"/>
        <v>43.98806560392398</v>
      </c>
      <c r="M7" s="3">
        <v>10</v>
      </c>
      <c r="N7" s="4">
        <v>43</v>
      </c>
      <c r="O7" s="4">
        <v>48</v>
      </c>
      <c r="P7" s="4">
        <f t="shared" si="1"/>
        <v>91</v>
      </c>
      <c r="Q7" s="9">
        <v>3</v>
      </c>
      <c r="R7" s="4">
        <v>4</v>
      </c>
      <c r="S7" s="3">
        <v>2</v>
      </c>
      <c r="T7" s="4">
        <v>64</v>
      </c>
      <c r="U7" s="9">
        <v>3</v>
      </c>
      <c r="V7" s="20"/>
      <c r="W7" s="19">
        <f t="shared" si="2"/>
        <v>23</v>
      </c>
      <c r="X7" s="10">
        <f t="shared" si="3"/>
        <v>4</v>
      </c>
    </row>
    <row r="8" spans="1:24" ht="12.75">
      <c r="A8" s="10">
        <v>5</v>
      </c>
      <c r="B8" s="23" t="s">
        <v>18</v>
      </c>
      <c r="C8" s="30" t="s">
        <v>134</v>
      </c>
      <c r="D8" s="27" t="s">
        <v>20</v>
      </c>
      <c r="E8" s="27" t="s">
        <v>16</v>
      </c>
      <c r="F8" s="5">
        <v>95</v>
      </c>
      <c r="G8" s="17">
        <v>1</v>
      </c>
      <c r="H8" s="4">
        <v>34</v>
      </c>
      <c r="I8" s="16">
        <v>11</v>
      </c>
      <c r="J8" s="4">
        <v>29</v>
      </c>
      <c r="K8" s="4">
        <v>31.82</v>
      </c>
      <c r="L8" s="31">
        <f t="shared" si="0"/>
        <v>64.45992771841608</v>
      </c>
      <c r="M8" s="3">
        <v>4</v>
      </c>
      <c r="N8" s="4">
        <v>36</v>
      </c>
      <c r="O8" s="4">
        <v>39</v>
      </c>
      <c r="P8" s="4">
        <f t="shared" si="1"/>
        <v>75</v>
      </c>
      <c r="Q8" s="9">
        <v>12</v>
      </c>
      <c r="R8" s="4">
        <v>4</v>
      </c>
      <c r="S8" s="3">
        <v>2</v>
      </c>
      <c r="T8" s="4">
        <v>70</v>
      </c>
      <c r="U8" s="9">
        <v>2</v>
      </c>
      <c r="V8" s="20"/>
      <c r="W8" s="19">
        <f t="shared" si="2"/>
        <v>32</v>
      </c>
      <c r="X8" s="10">
        <f t="shared" si="3"/>
        <v>5</v>
      </c>
    </row>
    <row r="9" spans="1:24" ht="12.75">
      <c r="A9" s="10">
        <v>6</v>
      </c>
      <c r="B9" s="24" t="s">
        <v>18</v>
      </c>
      <c r="C9" s="30" t="s">
        <v>135</v>
      </c>
      <c r="D9" s="29" t="s">
        <v>47</v>
      </c>
      <c r="E9" s="29" t="s">
        <v>48</v>
      </c>
      <c r="F9" s="5">
        <v>77</v>
      </c>
      <c r="G9" s="17">
        <v>8</v>
      </c>
      <c r="H9" s="4">
        <v>34</v>
      </c>
      <c r="I9" s="16">
        <v>11</v>
      </c>
      <c r="J9" s="4">
        <v>18</v>
      </c>
      <c r="K9" s="4">
        <v>29.1</v>
      </c>
      <c r="L9" s="31">
        <f t="shared" si="0"/>
        <v>6.493360824742268</v>
      </c>
      <c r="M9" s="3">
        <v>17</v>
      </c>
      <c r="N9" s="4">
        <v>38</v>
      </c>
      <c r="O9" s="4">
        <v>47</v>
      </c>
      <c r="P9" s="4">
        <f t="shared" si="1"/>
        <v>85</v>
      </c>
      <c r="Q9" s="9">
        <v>5</v>
      </c>
      <c r="R9" s="4">
        <v>2</v>
      </c>
      <c r="S9" s="3">
        <v>13</v>
      </c>
      <c r="T9" s="4">
        <v>42</v>
      </c>
      <c r="U9" s="9">
        <v>10</v>
      </c>
      <c r="V9" s="20"/>
      <c r="W9" s="19">
        <f t="shared" si="2"/>
        <v>64</v>
      </c>
      <c r="X9" s="10">
        <f t="shared" si="3"/>
        <v>6</v>
      </c>
    </row>
    <row r="10" spans="1:24" ht="12.75">
      <c r="A10" s="10">
        <v>7</v>
      </c>
      <c r="B10" s="23" t="s">
        <v>26</v>
      </c>
      <c r="C10" s="24" t="s">
        <v>136</v>
      </c>
      <c r="D10" s="27" t="s">
        <v>93</v>
      </c>
      <c r="E10" s="27" t="s">
        <v>50</v>
      </c>
      <c r="F10" s="5">
        <v>65</v>
      </c>
      <c r="G10" s="17">
        <v>12</v>
      </c>
      <c r="H10" s="4">
        <v>34</v>
      </c>
      <c r="I10" s="16">
        <v>11</v>
      </c>
      <c r="J10" s="4">
        <v>24</v>
      </c>
      <c r="K10" s="4">
        <v>23.44</v>
      </c>
      <c r="L10" s="31">
        <f t="shared" si="0"/>
        <v>33.97023890784983</v>
      </c>
      <c r="M10" s="3">
        <v>14</v>
      </c>
      <c r="N10" s="4">
        <v>36</v>
      </c>
      <c r="O10" s="4">
        <v>35</v>
      </c>
      <c r="P10" s="4">
        <f t="shared" si="1"/>
        <v>71</v>
      </c>
      <c r="Q10" s="9">
        <v>15</v>
      </c>
      <c r="R10" s="4">
        <v>2</v>
      </c>
      <c r="S10" s="3">
        <v>13</v>
      </c>
      <c r="T10" s="4">
        <v>51</v>
      </c>
      <c r="U10" s="9">
        <v>8</v>
      </c>
      <c r="V10" s="20"/>
      <c r="W10" s="19">
        <f t="shared" si="2"/>
        <v>73</v>
      </c>
      <c r="X10" s="10">
        <f t="shared" si="3"/>
        <v>7</v>
      </c>
    </row>
    <row r="11" spans="1:24" ht="12.75">
      <c r="A11" s="10">
        <v>8</v>
      </c>
      <c r="B11" s="23" t="s">
        <v>11</v>
      </c>
      <c r="C11" s="30" t="s">
        <v>146</v>
      </c>
      <c r="D11" s="27" t="s">
        <v>15</v>
      </c>
      <c r="E11" s="27" t="s">
        <v>16</v>
      </c>
      <c r="F11" s="5">
        <v>76</v>
      </c>
      <c r="G11" s="17">
        <v>9</v>
      </c>
      <c r="H11" s="4">
        <v>38</v>
      </c>
      <c r="I11" s="16">
        <v>2</v>
      </c>
      <c r="J11" s="4">
        <v>28</v>
      </c>
      <c r="K11" s="4">
        <v>27.28</v>
      </c>
      <c r="L11" s="31">
        <f t="shared" si="0"/>
        <v>63.08785923753666</v>
      </c>
      <c r="M11" s="3">
        <v>5</v>
      </c>
      <c r="N11" s="4">
        <v>34</v>
      </c>
      <c r="O11" s="4">
        <v>49</v>
      </c>
      <c r="P11" s="4">
        <f t="shared" si="1"/>
        <v>83</v>
      </c>
      <c r="Q11" s="9">
        <v>8</v>
      </c>
      <c r="R11" s="4">
        <v>4</v>
      </c>
      <c r="S11" s="3">
        <v>2</v>
      </c>
      <c r="T11" s="4">
        <v>54</v>
      </c>
      <c r="U11" s="9">
        <v>5</v>
      </c>
      <c r="V11" s="20"/>
      <c r="W11" s="19">
        <f t="shared" si="2"/>
        <v>31</v>
      </c>
      <c r="X11" s="10">
        <f t="shared" si="3"/>
        <v>8</v>
      </c>
    </row>
    <row r="12" spans="1:24" ht="12.75">
      <c r="A12" s="10">
        <v>9</v>
      </c>
      <c r="B12" s="23" t="s">
        <v>18</v>
      </c>
      <c r="C12" s="30" t="s">
        <v>137</v>
      </c>
      <c r="D12" s="27" t="s">
        <v>92</v>
      </c>
      <c r="E12" s="27">
        <v>456</v>
      </c>
      <c r="F12" s="5">
        <v>57</v>
      </c>
      <c r="G12" s="17">
        <v>13</v>
      </c>
      <c r="H12" s="4">
        <v>28</v>
      </c>
      <c r="I12" s="16">
        <v>16</v>
      </c>
      <c r="J12" s="4">
        <v>17</v>
      </c>
      <c r="K12" s="4">
        <v>28.87</v>
      </c>
      <c r="L12" s="31">
        <f t="shared" si="0"/>
        <v>4.918105299618982</v>
      </c>
      <c r="M12" s="3">
        <v>18</v>
      </c>
      <c r="N12" s="4">
        <v>42</v>
      </c>
      <c r="O12" s="4">
        <v>35</v>
      </c>
      <c r="P12" s="4">
        <f t="shared" si="1"/>
        <v>77</v>
      </c>
      <c r="Q12" s="9">
        <v>11</v>
      </c>
      <c r="R12" s="4">
        <v>2</v>
      </c>
      <c r="S12" s="3">
        <v>13</v>
      </c>
      <c r="T12" s="4">
        <v>24</v>
      </c>
      <c r="U12" s="9">
        <v>19</v>
      </c>
      <c r="V12" s="20"/>
      <c r="W12" s="19">
        <f t="shared" si="2"/>
        <v>90</v>
      </c>
      <c r="X12" s="10">
        <f t="shared" si="3"/>
        <v>9</v>
      </c>
    </row>
    <row r="13" spans="1:24" ht="12.75">
      <c r="A13" s="10">
        <v>10</v>
      </c>
      <c r="B13" s="24" t="s">
        <v>91</v>
      </c>
      <c r="C13" s="30" t="s">
        <v>139</v>
      </c>
      <c r="D13" s="29" t="s">
        <v>117</v>
      </c>
      <c r="E13" s="29">
        <v>456</v>
      </c>
      <c r="F13" s="5">
        <v>45</v>
      </c>
      <c r="G13" s="17">
        <v>16</v>
      </c>
      <c r="H13" s="4">
        <v>35</v>
      </c>
      <c r="I13" s="16">
        <v>9</v>
      </c>
      <c r="J13" s="4">
        <v>26</v>
      </c>
      <c r="K13" s="4">
        <v>22.03</v>
      </c>
      <c r="L13" s="31">
        <f t="shared" si="0"/>
        <v>53.93270994098956</v>
      </c>
      <c r="M13" s="3">
        <v>7</v>
      </c>
      <c r="N13" s="4">
        <v>39</v>
      </c>
      <c r="O13" s="4">
        <v>33</v>
      </c>
      <c r="P13" s="4">
        <f t="shared" si="1"/>
        <v>72</v>
      </c>
      <c r="Q13" s="9">
        <v>14</v>
      </c>
      <c r="R13" s="4">
        <v>1</v>
      </c>
      <c r="S13" s="3">
        <v>19</v>
      </c>
      <c r="T13" s="4">
        <v>50</v>
      </c>
      <c r="U13" s="9">
        <v>9</v>
      </c>
      <c r="V13" s="20"/>
      <c r="W13" s="19">
        <f t="shared" si="2"/>
        <v>74</v>
      </c>
      <c r="X13" s="10">
        <f t="shared" si="3"/>
        <v>10</v>
      </c>
    </row>
    <row r="14" spans="1:24" ht="12.75">
      <c r="A14" s="10">
        <v>11</v>
      </c>
      <c r="B14" s="23" t="s">
        <v>6</v>
      </c>
      <c r="C14" s="30" t="s">
        <v>140</v>
      </c>
      <c r="D14" s="27" t="s">
        <v>14</v>
      </c>
      <c r="E14" s="27" t="s">
        <v>69</v>
      </c>
      <c r="F14" s="5">
        <v>68</v>
      </c>
      <c r="G14" s="17">
        <v>11</v>
      </c>
      <c r="H14" s="4">
        <v>31</v>
      </c>
      <c r="I14" s="16">
        <v>15</v>
      </c>
      <c r="J14" s="4">
        <v>23</v>
      </c>
      <c r="K14" s="4">
        <v>16.09</v>
      </c>
      <c r="L14" s="31">
        <f t="shared" si="0"/>
        <v>40.002131758856436</v>
      </c>
      <c r="M14" s="3">
        <v>11</v>
      </c>
      <c r="N14" s="4">
        <v>36</v>
      </c>
      <c r="O14" s="4">
        <v>49</v>
      </c>
      <c r="P14" s="4">
        <f t="shared" si="1"/>
        <v>85</v>
      </c>
      <c r="Q14" s="9">
        <v>5</v>
      </c>
      <c r="R14" s="4">
        <v>4</v>
      </c>
      <c r="S14" s="3">
        <v>2</v>
      </c>
      <c r="T14" s="4">
        <v>39</v>
      </c>
      <c r="U14" s="9">
        <v>15</v>
      </c>
      <c r="V14" s="20"/>
      <c r="W14" s="19">
        <f t="shared" si="2"/>
        <v>59</v>
      </c>
      <c r="X14" s="10">
        <f t="shared" si="3"/>
        <v>11</v>
      </c>
    </row>
    <row r="15" spans="1:24" ht="12.75">
      <c r="A15" s="10">
        <v>12</v>
      </c>
      <c r="B15" s="23" t="s">
        <v>9</v>
      </c>
      <c r="C15" s="30" t="s">
        <v>138</v>
      </c>
      <c r="D15" s="27" t="s">
        <v>28</v>
      </c>
      <c r="E15" s="27" t="s">
        <v>16</v>
      </c>
      <c r="F15" s="5">
        <v>95</v>
      </c>
      <c r="G15" s="17">
        <v>1</v>
      </c>
      <c r="H15" s="4">
        <v>35</v>
      </c>
      <c r="I15" s="16">
        <v>9</v>
      </c>
      <c r="J15" s="4">
        <v>28</v>
      </c>
      <c r="K15" s="4">
        <v>25.5</v>
      </c>
      <c r="L15" s="31">
        <f t="shared" si="0"/>
        <v>67.49163921568628</v>
      </c>
      <c r="M15" s="3">
        <v>2</v>
      </c>
      <c r="N15" s="4">
        <v>45</v>
      </c>
      <c r="O15" s="4">
        <v>50</v>
      </c>
      <c r="P15" s="4">
        <f t="shared" si="1"/>
        <v>95</v>
      </c>
      <c r="Q15" s="9">
        <v>1</v>
      </c>
      <c r="R15" s="4">
        <v>5</v>
      </c>
      <c r="S15" s="3">
        <v>1</v>
      </c>
      <c r="T15" s="4">
        <v>42</v>
      </c>
      <c r="U15" s="9">
        <v>10</v>
      </c>
      <c r="V15" s="20"/>
      <c r="W15" s="19">
        <f t="shared" si="2"/>
        <v>24</v>
      </c>
      <c r="X15" s="10">
        <f t="shared" si="3"/>
        <v>12</v>
      </c>
    </row>
    <row r="16" spans="1:24" ht="12.75">
      <c r="A16" s="10">
        <v>13</v>
      </c>
      <c r="B16" s="24" t="s">
        <v>91</v>
      </c>
      <c r="C16" s="24" t="s">
        <v>147</v>
      </c>
      <c r="D16" s="29" t="s">
        <v>116</v>
      </c>
      <c r="E16" s="29" t="s">
        <v>17</v>
      </c>
      <c r="F16" s="5">
        <v>52</v>
      </c>
      <c r="G16" s="17">
        <v>14</v>
      </c>
      <c r="H16" s="4">
        <v>36</v>
      </c>
      <c r="I16" s="16">
        <v>6</v>
      </c>
      <c r="J16" s="4">
        <v>24</v>
      </c>
      <c r="K16" s="4">
        <v>24</v>
      </c>
      <c r="L16" s="31">
        <f t="shared" si="0"/>
        <v>33.1776</v>
      </c>
      <c r="M16" s="3">
        <v>15</v>
      </c>
      <c r="N16" s="4">
        <v>27</v>
      </c>
      <c r="O16" s="4">
        <v>46</v>
      </c>
      <c r="P16" s="4">
        <f t="shared" si="1"/>
        <v>73</v>
      </c>
      <c r="Q16" s="9">
        <v>13</v>
      </c>
      <c r="R16" s="4">
        <v>3</v>
      </c>
      <c r="S16" s="3">
        <v>9</v>
      </c>
      <c r="T16" s="4">
        <v>36</v>
      </c>
      <c r="U16" s="9">
        <v>16</v>
      </c>
      <c r="V16" s="20"/>
      <c r="W16" s="19">
        <f t="shared" si="2"/>
        <v>73</v>
      </c>
      <c r="X16" s="10">
        <f t="shared" si="3"/>
        <v>13</v>
      </c>
    </row>
    <row r="17" spans="1:24" ht="12.75">
      <c r="A17" s="10">
        <v>14</v>
      </c>
      <c r="B17" s="23" t="s">
        <v>42</v>
      </c>
      <c r="C17" s="30" t="s">
        <v>141</v>
      </c>
      <c r="D17" s="27" t="s">
        <v>45</v>
      </c>
      <c r="E17" s="27" t="s">
        <v>44</v>
      </c>
      <c r="F17" s="5">
        <v>94</v>
      </c>
      <c r="G17" s="17">
        <v>3</v>
      </c>
      <c r="H17" s="4">
        <v>38</v>
      </c>
      <c r="I17" s="16">
        <v>2</v>
      </c>
      <c r="J17" s="4">
        <v>27</v>
      </c>
      <c r="K17" s="4">
        <v>31.53</v>
      </c>
      <c r="L17" s="31">
        <f t="shared" si="0"/>
        <v>45.50874405328259</v>
      </c>
      <c r="M17" s="3">
        <v>9</v>
      </c>
      <c r="N17" s="4">
        <v>43</v>
      </c>
      <c r="O17" s="4">
        <v>49</v>
      </c>
      <c r="P17" s="4">
        <f t="shared" si="1"/>
        <v>92</v>
      </c>
      <c r="Q17" s="9">
        <v>2</v>
      </c>
      <c r="R17" s="4">
        <v>3</v>
      </c>
      <c r="S17" s="3">
        <v>9</v>
      </c>
      <c r="T17" s="4">
        <v>42</v>
      </c>
      <c r="U17" s="9">
        <v>10</v>
      </c>
      <c r="V17" s="20"/>
      <c r="W17" s="19">
        <f t="shared" si="2"/>
        <v>35</v>
      </c>
      <c r="X17" s="10">
        <f t="shared" si="3"/>
        <v>14</v>
      </c>
    </row>
    <row r="18" spans="1:24" ht="12.75">
      <c r="A18" s="10">
        <v>15</v>
      </c>
      <c r="B18" s="23" t="s">
        <v>21</v>
      </c>
      <c r="C18" s="24" t="s">
        <v>142</v>
      </c>
      <c r="D18" s="27" t="s">
        <v>30</v>
      </c>
      <c r="E18" s="27" t="s">
        <v>36</v>
      </c>
      <c r="F18" s="5">
        <v>80</v>
      </c>
      <c r="G18" s="17">
        <v>7</v>
      </c>
      <c r="H18" s="4">
        <v>38</v>
      </c>
      <c r="I18" s="16">
        <v>2</v>
      </c>
      <c r="J18" s="4">
        <v>27</v>
      </c>
      <c r="K18" s="4">
        <v>26.47</v>
      </c>
      <c r="L18" s="31">
        <f t="shared" si="0"/>
        <v>54.20818662636948</v>
      </c>
      <c r="M18" s="3">
        <v>6</v>
      </c>
      <c r="N18" s="4">
        <v>21</v>
      </c>
      <c r="O18" s="4">
        <v>47</v>
      </c>
      <c r="P18" s="4">
        <f t="shared" si="1"/>
        <v>68</v>
      </c>
      <c r="Q18" s="9">
        <v>17</v>
      </c>
      <c r="R18" s="4">
        <v>2</v>
      </c>
      <c r="S18" s="3">
        <v>13</v>
      </c>
      <c r="T18" s="4">
        <v>64</v>
      </c>
      <c r="U18" s="9">
        <v>3</v>
      </c>
      <c r="V18" s="20"/>
      <c r="W18" s="19">
        <f t="shared" si="2"/>
        <v>48</v>
      </c>
      <c r="X18" s="10">
        <f t="shared" si="3"/>
        <v>15</v>
      </c>
    </row>
    <row r="19" spans="1:24" ht="12.75">
      <c r="A19" s="10">
        <v>16</v>
      </c>
      <c r="B19" s="23" t="s">
        <v>53</v>
      </c>
      <c r="C19" s="30" t="s">
        <v>143</v>
      </c>
      <c r="D19" s="27" t="s">
        <v>39</v>
      </c>
      <c r="E19" s="27" t="s">
        <v>129</v>
      </c>
      <c r="F19" s="5">
        <v>83</v>
      </c>
      <c r="G19" s="17">
        <v>6</v>
      </c>
      <c r="H19" s="4">
        <v>37</v>
      </c>
      <c r="I19" s="16">
        <v>5</v>
      </c>
      <c r="J19" s="4">
        <v>25</v>
      </c>
      <c r="K19" s="4">
        <v>28.72</v>
      </c>
      <c r="L19" s="31">
        <f t="shared" si="0"/>
        <v>34.00287256267409</v>
      </c>
      <c r="M19" s="3">
        <v>13</v>
      </c>
      <c r="N19" s="4">
        <v>41</v>
      </c>
      <c r="O19" s="4">
        <v>42</v>
      </c>
      <c r="P19" s="4">
        <f t="shared" si="1"/>
        <v>83</v>
      </c>
      <c r="Q19" s="9">
        <v>8</v>
      </c>
      <c r="R19" s="4">
        <v>4</v>
      </c>
      <c r="S19" s="3">
        <v>2</v>
      </c>
      <c r="T19" s="4">
        <v>54</v>
      </c>
      <c r="U19" s="9">
        <v>5</v>
      </c>
      <c r="V19" s="20"/>
      <c r="W19" s="19">
        <f t="shared" si="2"/>
        <v>39</v>
      </c>
      <c r="X19" s="10">
        <f t="shared" si="3"/>
        <v>16</v>
      </c>
    </row>
    <row r="20" spans="1:24" ht="12.75">
      <c r="A20" s="10">
        <v>17</v>
      </c>
      <c r="B20" s="23" t="s">
        <v>52</v>
      </c>
      <c r="C20" s="30" t="s">
        <v>144</v>
      </c>
      <c r="D20" s="27" t="s">
        <v>51</v>
      </c>
      <c r="E20" s="27" t="s">
        <v>50</v>
      </c>
      <c r="F20" s="5">
        <v>28</v>
      </c>
      <c r="G20" s="17">
        <v>18</v>
      </c>
      <c r="H20" s="4">
        <v>36</v>
      </c>
      <c r="I20" s="16">
        <v>6</v>
      </c>
      <c r="J20" s="4">
        <v>25</v>
      </c>
      <c r="K20" s="4">
        <v>32.82</v>
      </c>
      <c r="L20" s="31">
        <f t="shared" si="0"/>
        <v>29.755103595368674</v>
      </c>
      <c r="M20" s="3">
        <v>16</v>
      </c>
      <c r="N20" s="4">
        <v>43</v>
      </c>
      <c r="O20" s="4">
        <v>41</v>
      </c>
      <c r="P20" s="4">
        <f t="shared" si="1"/>
        <v>84</v>
      </c>
      <c r="Q20" s="9">
        <v>7</v>
      </c>
      <c r="R20" s="4">
        <v>3</v>
      </c>
      <c r="S20" s="3">
        <v>9</v>
      </c>
      <c r="T20" s="4">
        <v>41</v>
      </c>
      <c r="U20" s="9">
        <v>14</v>
      </c>
      <c r="V20" s="20"/>
      <c r="W20" s="19">
        <f t="shared" si="2"/>
        <v>70</v>
      </c>
      <c r="X20" s="10">
        <f t="shared" si="3"/>
        <v>17</v>
      </c>
    </row>
    <row r="21" spans="1:24" ht="12.75">
      <c r="A21" s="10">
        <v>18</v>
      </c>
      <c r="B21" s="23" t="s">
        <v>148</v>
      </c>
      <c r="C21" s="24" t="s">
        <v>149</v>
      </c>
      <c r="D21" s="27" t="s">
        <v>116</v>
      </c>
      <c r="E21" s="27" t="s">
        <v>17</v>
      </c>
      <c r="F21" s="5">
        <v>15</v>
      </c>
      <c r="G21" s="17">
        <v>19</v>
      </c>
      <c r="H21" s="4">
        <v>26</v>
      </c>
      <c r="I21" s="16">
        <v>18</v>
      </c>
      <c r="J21" s="4">
        <v>15</v>
      </c>
      <c r="K21" s="4">
        <v>20.66</v>
      </c>
      <c r="L21" s="31">
        <f t="shared" si="0"/>
        <v>3.675580832526622</v>
      </c>
      <c r="M21" s="3">
        <v>19</v>
      </c>
      <c r="N21" s="4">
        <v>20</v>
      </c>
      <c r="O21" s="4">
        <v>37</v>
      </c>
      <c r="P21" s="4">
        <f t="shared" si="1"/>
        <v>57</v>
      </c>
      <c r="Q21" s="9">
        <v>18</v>
      </c>
      <c r="R21" s="4">
        <v>2</v>
      </c>
      <c r="S21" s="3">
        <v>13</v>
      </c>
      <c r="T21" s="4">
        <v>29</v>
      </c>
      <c r="U21" s="9">
        <v>17</v>
      </c>
      <c r="V21" s="20"/>
      <c r="W21" s="19">
        <f t="shared" si="2"/>
        <v>104</v>
      </c>
      <c r="X21" s="10">
        <f t="shared" si="3"/>
        <v>18</v>
      </c>
    </row>
    <row r="22" spans="1:24" ht="12.75">
      <c r="A22" s="10">
        <v>19</v>
      </c>
      <c r="B22" s="24" t="s">
        <v>127</v>
      </c>
      <c r="C22" s="24" t="s">
        <v>145</v>
      </c>
      <c r="D22" s="29" t="s">
        <v>128</v>
      </c>
      <c r="E22" s="29">
        <v>456</v>
      </c>
      <c r="F22" s="5">
        <v>50</v>
      </c>
      <c r="G22" s="17">
        <v>15</v>
      </c>
      <c r="H22" s="4">
        <v>26</v>
      </c>
      <c r="I22" s="16">
        <v>18</v>
      </c>
      <c r="J22" s="4">
        <v>27</v>
      </c>
      <c r="K22" s="4">
        <v>37.4</v>
      </c>
      <c r="L22" s="31">
        <f t="shared" si="0"/>
        <v>38.36606149732621</v>
      </c>
      <c r="M22" s="3">
        <v>12</v>
      </c>
      <c r="N22" s="4">
        <v>29</v>
      </c>
      <c r="O22" s="4">
        <v>8</v>
      </c>
      <c r="P22" s="4">
        <f t="shared" si="1"/>
        <v>37</v>
      </c>
      <c r="Q22" s="9">
        <v>19</v>
      </c>
      <c r="R22" s="4">
        <v>3</v>
      </c>
      <c r="S22" s="3">
        <v>9</v>
      </c>
      <c r="T22" s="4">
        <v>75</v>
      </c>
      <c r="U22" s="9">
        <v>1</v>
      </c>
      <c r="V22" s="20"/>
      <c r="W22" s="19">
        <f t="shared" si="2"/>
        <v>74</v>
      </c>
      <c r="X22" s="10">
        <f t="shared" si="3"/>
        <v>19</v>
      </c>
    </row>
    <row r="23" spans="1:24" ht="12.75">
      <c r="A23" s="14"/>
      <c r="B23" s="25"/>
      <c r="C23" s="25"/>
      <c r="D23" s="25"/>
      <c r="E23" s="25"/>
      <c r="F23" s="2"/>
      <c r="G23" s="2"/>
      <c r="H23" s="12"/>
      <c r="I23" s="12"/>
      <c r="J23" s="2"/>
      <c r="K23" s="2"/>
      <c r="L23" s="2"/>
      <c r="M23" s="2"/>
      <c r="N23" s="12"/>
      <c r="O23" s="12"/>
      <c r="P23" s="12"/>
      <c r="Q23" s="12"/>
      <c r="R23" s="12"/>
      <c r="S23" s="12"/>
      <c r="T23" s="2"/>
      <c r="U23" s="2"/>
      <c r="V23" s="2"/>
      <c r="W23" s="13"/>
      <c r="X23" s="13"/>
    </row>
    <row r="24" spans="1:24" ht="12.75">
      <c r="A24" s="14"/>
      <c r="B24" s="25"/>
      <c r="C24" s="25"/>
      <c r="D24" s="25"/>
      <c r="E24" s="25"/>
      <c r="F24" s="2"/>
      <c r="G24" s="2"/>
      <c r="H24" s="12"/>
      <c r="I24" s="12"/>
      <c r="J24" s="2"/>
      <c r="K24" s="2"/>
      <c r="L24" s="2"/>
      <c r="M24" s="2"/>
      <c r="N24" s="12"/>
      <c r="O24" s="12"/>
      <c r="P24" s="12"/>
      <c r="Q24" s="12"/>
      <c r="R24" s="12"/>
      <c r="S24" s="12"/>
      <c r="T24" s="2"/>
      <c r="U24" s="2"/>
      <c r="V24" s="2"/>
      <c r="W24" s="13"/>
      <c r="X24" s="13"/>
    </row>
    <row r="25" spans="1:24" ht="12.75">
      <c r="A25" s="14"/>
      <c r="B25" s="25"/>
      <c r="C25" s="25"/>
      <c r="D25" s="25"/>
      <c r="E25" s="25"/>
      <c r="F25" s="2"/>
      <c r="G25" s="2"/>
      <c r="H25" s="12"/>
      <c r="I25" s="12"/>
      <c r="J25" s="2"/>
      <c r="K25" s="2"/>
      <c r="L25" s="2"/>
      <c r="M25" s="2"/>
      <c r="N25" s="12"/>
      <c r="O25" s="12"/>
      <c r="P25" s="12"/>
      <c r="Q25" s="12"/>
      <c r="R25" s="12"/>
      <c r="S25" s="12"/>
      <c r="T25" s="2"/>
      <c r="U25" s="2"/>
      <c r="V25" s="2"/>
      <c r="W25" s="13"/>
      <c r="X25" s="13"/>
    </row>
  </sheetData>
  <sheetProtection/>
  <mergeCells count="10">
    <mergeCell ref="A1:E1"/>
    <mergeCell ref="F1:V1"/>
    <mergeCell ref="W1:X2"/>
    <mergeCell ref="A2:E2"/>
    <mergeCell ref="F2:G2"/>
    <mergeCell ref="H2:I2"/>
    <mergeCell ref="J2:M2"/>
    <mergeCell ref="N2:Q2"/>
    <mergeCell ref="R2:S2"/>
    <mergeCell ref="T2:U2"/>
  </mergeCells>
  <conditionalFormatting sqref="W4:W22">
    <cfRule type="cellIs" priority="3" dxfId="2" operator="between" stopIfTrue="1">
      <formula>1</formula>
      <formula>500</formula>
    </cfRule>
  </conditionalFormatting>
  <conditionalFormatting sqref="P4:P22">
    <cfRule type="cellIs" priority="2" dxfId="3" operator="equal" stopIfTrue="1">
      <formula>0</formula>
    </cfRule>
  </conditionalFormatting>
  <conditionalFormatting sqref="L4:L22">
    <cfRule type="cellIs" priority="1" dxfId="2" operator="between" stopIfTrue="1">
      <formula>0.000001</formula>
      <formula>500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Robert Chlapek</cp:lastModifiedBy>
  <cp:lastPrinted>2009-10-10T12:14:50Z</cp:lastPrinted>
  <dcterms:created xsi:type="dcterms:W3CDTF">2007-08-23T07:54:01Z</dcterms:created>
  <dcterms:modified xsi:type="dcterms:W3CDTF">2010-04-02T07:33:37Z</dcterms:modified>
  <cp:category/>
  <cp:version/>
  <cp:contentType/>
  <cp:contentStatus/>
</cp:coreProperties>
</file>